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5480" windowHeight="6060"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calcPr fullCalcOnLoad="1"/>
</workbook>
</file>

<file path=xl/sharedStrings.xml><?xml version="1.0" encoding="utf-8"?>
<sst xmlns="http://schemas.openxmlformats.org/spreadsheetml/2006/main" count="901" uniqueCount="382">
  <si>
    <t>Код аналитической программной классификации</t>
  </si>
  <si>
    <t>№ пп</t>
  </si>
  <si>
    <t>Наименование целевого показателя(индикатора)</t>
  </si>
  <si>
    <t>Ед. изм.</t>
  </si>
  <si>
    <t>Пп</t>
  </si>
  <si>
    <t>Создание условий для устойчивого экономического развития</t>
  </si>
  <si>
    <t>05</t>
  </si>
  <si>
    <t>Ожидаемый непосредственный результат</t>
  </si>
  <si>
    <t>ОМ</t>
  </si>
  <si>
    <t>М</t>
  </si>
  <si>
    <t>01</t>
  </si>
  <si>
    <t>02</t>
  </si>
  <si>
    <t>03</t>
  </si>
  <si>
    <t>04</t>
  </si>
  <si>
    <t>МП</t>
  </si>
  <si>
    <t>Наименование подпрограммы, основного мероприятия, мероприятия</t>
  </si>
  <si>
    <t>06</t>
  </si>
  <si>
    <t>07</t>
  </si>
  <si>
    <t>09</t>
  </si>
  <si>
    <t>10</t>
  </si>
  <si>
    <t>11</t>
  </si>
  <si>
    <t>Исполнители</t>
  </si>
  <si>
    <t>2015-2020</t>
  </si>
  <si>
    <t xml:space="preserve">Отдел экономики </t>
  </si>
  <si>
    <t xml:space="preserve">08 </t>
  </si>
  <si>
    <t>Наименование меры                                        муниципального регулирования</t>
  </si>
  <si>
    <t>Показатель применения меры</t>
  </si>
  <si>
    <t>Финансовая оценка результата, тыс. руб.</t>
  </si>
  <si>
    <t xml:space="preserve">Краткое обоснование необходимости применения меры </t>
  </si>
  <si>
    <t>Наименование меры                                        государственного регулирования</t>
  </si>
  <si>
    <t>2015 год</t>
  </si>
  <si>
    <t>2016 год</t>
  </si>
  <si>
    <t>2017 год</t>
  </si>
  <si>
    <t>2018 год</t>
  </si>
  <si>
    <t>2019 год</t>
  </si>
  <si>
    <t>2020 год</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</si>
  <si>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</si>
  <si>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</si>
  <si>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</si>
  <si>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</si>
  <si>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</si>
  <si>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</si>
  <si>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</si>
  <si>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</si>
  <si>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</si>
  <si>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</si>
  <si>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</si>
  <si>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Администрация МО "Балезинский район"</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</si>
  <si>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</si>
  <si>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</si>
  <si>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</si>
  <si>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</si>
  <si>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бюджетов поселений</t>
  </si>
  <si>
    <t>средства бюджета Удмуртской Республики, планируемые к привлечению</t>
  </si>
  <si>
    <t>бюджет Балезинского района</t>
  </si>
  <si>
    <t>собственные средства бюджета Балезинского района</t>
  </si>
  <si>
    <t>бюджеты поселений, входящих в состав Балезинского района</t>
  </si>
  <si>
    <t>Номиатиные акты, предусматривающие льготы и другие меры муниципального регулирования отсутствуют.</t>
  </si>
  <si>
    <t>Объём инвестиций в основной капитал (за исключением бюджетных средств)</t>
  </si>
  <si>
    <t>млн. руб.</t>
  </si>
  <si>
    <t>4</t>
  </si>
  <si>
    <t>Количество реализованных на территории района инвестиционных проектов</t>
  </si>
  <si>
    <t>ед.</t>
  </si>
  <si>
    <t>Количество созданных новых рабочих мест от реализации инвестиционных проектов</t>
  </si>
  <si>
    <t>Создание благоприятных условий для для привлечения инвестиций</t>
  </si>
  <si>
    <t xml:space="preserve">Отдел экономики  </t>
  </si>
  <si>
    <t>Инвестиционные приоритеты района, установленные программным документом на среднесрочную перспективу</t>
  </si>
  <si>
    <t>Прединвестиционная подготовка инвестиционных проектов</t>
  </si>
  <si>
    <t>Формирование идей, поиск инициаторов проектов, разработка бизнес-планов на начальном этапе подготовки инвестиционного проекта</t>
  </si>
  <si>
    <t>Подготовка инвестиционных площадок</t>
  </si>
  <si>
    <t>Подготовка инвестиционных площадок, в том числе внесение уточнени в градостроительную документацию, решение вопросов с собственниками земельных участков, обеспечение инженерной и социальной инфраструктурой</t>
  </si>
  <si>
    <t>Содействие продвижению инвестиционных проектов Балезинского района</t>
  </si>
  <si>
    <t xml:space="preserve">Содействие продвижению инвестиционных проектов. Поиск инвесторов </t>
  </si>
  <si>
    <t xml:space="preserve">Сопровождение инвестиционных проектов, имеющих приоритетное значение для социально-экономического развития муниципального образования «Балезинский район» </t>
  </si>
  <si>
    <t xml:space="preserve">Сопровождение приоритетных инвестиционных проектов </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</si>
  <si>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</si>
  <si>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 xml:space="preserve">Получение  инициаторами инвестиционных проектов консультационной, организационной и методической помощи  </t>
  </si>
  <si>
    <t>Информирование предпринимателей о проведении Министерством экономики Удмуртской Республики обучающих мероприятий  (тематических семинарах, круглых столах, конференциях и т. п.), направленных на обучение новым формам и механизмам привлечения инвестиций</t>
  </si>
  <si>
    <t>Участие предпринимателей в обучающих мероприятиях, проводимых Министерством экономики Удмуртской Республики, получение новых знаний о формах и механизмах привлечения инвестиций</t>
  </si>
  <si>
    <t xml:space="preserve">Размещение информации об инвестиционных проектах Балезинского района, нуждающихся в дополнительных инвестициях, на Инвестиционном портале Удмуртской Республики </t>
  </si>
  <si>
    <t xml:space="preserve">Открытость информации об инвестиционных проектах Балезинского района </t>
  </si>
  <si>
    <t>Открытость информации об инвестиционных плащадках, имеющихся на территории Балезинского района</t>
  </si>
  <si>
    <t>Развитие, поддержка и обслуживание специализированных информационных ресурсов Администрации муниципального образования Балезинский район для инвесторов в сети «Интернет»</t>
  </si>
  <si>
    <t>Разработка и реализация мероприятий, направленных на 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(земельно-имущественные отношения, строительство, подключение  к инженерным сетям)</t>
  </si>
  <si>
    <t>Сокращение количества административных процедур и сроков их прохождения в процессе выдачи разрешений на строительство</t>
  </si>
  <si>
    <t>Сокращение количества административных процедур и сроков их прохождения в процессе выдачи  разрешения на ввод объектов в эксплуатацию при осуществлении строительства, реконструкции, капитального ремонта объектов капитального строительства</t>
  </si>
  <si>
    <t>Проработка вопроса о возможности установления органами местного самоуправления поселений пониженных ставок и (или) налоговых льгот) по земельному налогу в целях создания дополнительных стимулов для реализации приоритетных инвестиционных проектов на территории Балезинского района</t>
  </si>
  <si>
    <t>Принятие решений о предоставлении обоснованных налоговых льгот по уплате земельного налога</t>
  </si>
  <si>
    <t>Создание и организационное обеспечение деятельности Совета по инвестиционной деятельности в  муниципальном образовании «Балезинский район»</t>
  </si>
  <si>
    <t>Взаимодействие с представителями предпринимательского сообщества (обратная связь), выработка решений по созданию благоприятного инвестиционного климата на территории района</t>
  </si>
  <si>
    <t>Проведение мониторинга инвестиционных процессов на территории Балезинского района, выявление проблем, разработка мер реагирования</t>
  </si>
  <si>
    <t>12</t>
  </si>
  <si>
    <t>13</t>
  </si>
  <si>
    <t xml:space="preserve">Сокращение количества административных процедур при выдаче разрешения на строительство </t>
  </si>
  <si>
    <t xml:space="preserve">Сокращение количества административных процедур при выдаче разрешения на ввод объектов в эксплуатацию </t>
  </si>
  <si>
    <t>14</t>
  </si>
  <si>
    <t xml:space="preserve">зам. главы Администрации района по экономике    Отдел экономики  </t>
  </si>
  <si>
    <t>Разработка и утверждение в составе Программы социально-экономического развития Балезинского района на 2015-2020 годы инвестиционных приоритетов муниципального образования (территории, отрасли, технологии, планируемые к реализации проекты)</t>
  </si>
  <si>
    <t xml:space="preserve">Зам. главы Администрации по экономике   Отдел экономики  </t>
  </si>
  <si>
    <t>Зам. главы Администрации по экономике Отдел экономики, Управление имущественных и земельных отношений,отдел  строительства, ЖКХ и архитектуры</t>
  </si>
  <si>
    <t xml:space="preserve">Зам. главы Администрации по экономике  Отдел экономики </t>
  </si>
  <si>
    <t>отдел строительства, ЖКХ и архитектуры</t>
  </si>
  <si>
    <t>Зам. главы Администрации  по экономике</t>
  </si>
  <si>
    <t>Осуществление мониторинга инвестиционных процессов на территории Балезинского района (в том числе мониторинг реализации инвестиционных проектов)</t>
  </si>
  <si>
    <t>Подпрограмма "Создание благоприятных условий для привлечения инвестиций"</t>
  </si>
  <si>
    <t>«Создание благоприятных условий для привлечения инвестиций"</t>
  </si>
  <si>
    <t>Зам. главы Администрации по экономике  Отдел экономики 
Организации и ИП</t>
  </si>
  <si>
    <t xml:space="preserve">Зам. главы Администрации райорна по экономике    Отдел экономики  </t>
  </si>
  <si>
    <t>иные источники (инвестиции в основной капитал крупных и средних предприятий района с учётом бюджетных средств)</t>
  </si>
  <si>
    <t xml:space="preserve">   </t>
  </si>
  <si>
    <t>Развитие сельского хозяйства и расширение рынка сельскохозяйственной продукции</t>
  </si>
  <si>
    <t>Индекс производства продукции сельского хозяйства в хозяйствах всех категорий (в сопоставимых ценах)</t>
  </si>
  <si>
    <t>Валовый сбор зерна в весе после доработки</t>
  </si>
  <si>
    <t>тонн</t>
  </si>
  <si>
    <t>Валовое производство молока</t>
  </si>
  <si>
    <t>Доля прибыльных сельскохозяйственных организаций в общем их числе</t>
  </si>
  <si>
    <t>Общая посевная площадь</t>
  </si>
  <si>
    <t>га</t>
  </si>
  <si>
    <t>в том числе посевные площади зерновых</t>
  </si>
  <si>
    <t>Общее поголовье крупного рогатого скота</t>
  </si>
  <si>
    <t>голов</t>
  </si>
  <si>
    <t>в том числе коров</t>
  </si>
  <si>
    <t>Удой молока на 1 фуражную корову</t>
  </si>
  <si>
    <t>кг</t>
  </si>
  <si>
    <t>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t>
  </si>
  <si>
    <t>%</t>
  </si>
  <si>
    <t>Количество руководителей, специалистов и кадров рабочих профессий, сельскохозяйственных организаций, крестьянских (фермерских) хозяйств, органов управления района, обучившихся по вопросам развития сельского хозяйства, регулирования рынков, экономики и управления сельскохозяйственным производством, человек</t>
  </si>
  <si>
    <t>человек</t>
  </si>
  <si>
    <t>Среднемесячная номинальная заработная плата в сельском хозяйстве</t>
  </si>
  <si>
    <t>рублей</t>
  </si>
  <si>
    <t>Количество семей, улучшивших жилищные условия с использованием соиальных выплат</t>
  </si>
  <si>
    <t>Создание благоприятных условий для развития малого и среднего предпринимательства</t>
  </si>
  <si>
    <t>число субъектов малого и среднего предпримательства в расчёте на 10,0 тыс. человек населения</t>
  </si>
  <si>
    <t>число малых и средних предприятий</t>
  </si>
  <si>
    <t>Ед.</t>
  </si>
  <si>
    <t>число индивидуальных предпринимателей</t>
  </si>
  <si>
    <t>Чел.</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</si>
  <si>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</si>
  <si>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Тыс. руб.</t>
  </si>
  <si>
    <t>Развитие потребительского рынка</t>
  </si>
  <si>
    <t>Розничный товарооборот (во всех каналах реализации)</t>
  </si>
  <si>
    <t>млн. рублей</t>
  </si>
  <si>
    <t>Объём бытовых услуг населению</t>
  </si>
  <si>
    <t>Обеспеченность площадью торговых объектов на 1000 чел. населения</t>
  </si>
  <si>
    <t>кв.метров/       1000 чел.</t>
  </si>
  <si>
    <t>Обеспеченность посадочными местами в предприятиях общественного питания общедоступной сети в расчете на 1000 чел. населения</t>
  </si>
  <si>
    <t>пос.мест/      1000 чел.</t>
  </si>
  <si>
    <t>Доля граждан, использующих механизм получения государственных и муниципальных услуг в электронной форме, процентов.</t>
  </si>
  <si>
    <t>1</t>
  </si>
  <si>
    <t>Информирование сельскохозяйственных товаропроизводителей района о возможной государственной поддержке из бюджетов всех уровней</t>
  </si>
  <si>
    <t xml:space="preserve">Управление сельского хозяйства </t>
  </si>
  <si>
    <t>2015-2020 годы</t>
  </si>
  <si>
    <t>Повышение информированности сельскохозяйственных товаропроизводителей о государственной поддержке из бюджетов всех уровней</t>
  </si>
  <si>
    <t>Предоставление субсидий из бюджета Балезинского района сельскохозяйственным товаропроизводителям, осуществление контроля за целевым и эффективным использованием предоставленных субсидий</t>
  </si>
  <si>
    <t>Предоставление сельскохозяйственным товаропроизводителям субсидий из бюджета Балезинского района, контроль за их целевым и эффективным использованием</t>
  </si>
  <si>
    <t>Участие в подготовке и реализации инвестиционных проектов по созданию новых, расширению и модернизации существующих производств на территории Балезинского района в сфере агропромышленного комплекса</t>
  </si>
  <si>
    <t>В отрасли животноводства строительство молочно-товарной фермы на 1000 голов с беспривязным содержанием коров в д. Падера; строительство животноводческого комплекса на 800 голов с беспривязным содержанием и доильным залом в д. Эркешево; строительство животноводческого комплекса на 600 голов с. Карсовай; строительство молочно-товарной фермы с беспривязным содержанием коров на 400 голов с роботизацией доильного процесса д. Воегурт, с. Каменное Заделье, с. Сергино, с. Юнда; строительство животноводческого двора на 200 голов д. Исаково, с. Люк, д. Пыбья, д. Оросово; реконструкция животноводческих помещений и благоустройство территории ферм с. Каменное Заделье, д. Возешур, д. Кестым, д. Киршонки, д. Кожило, с. Балезино, д. Такапи, д. Быдыпи, с. Люк, д. Большое Сазаново, д. Кипрята, с. Турецкое, д. Унтем, д. Котегово, д. Падера</t>
  </si>
  <si>
    <t>Управление сельского хозяйства</t>
  </si>
  <si>
    <t>Повышение производства молока в сельскохозяйственных организациях на 8% и увеличение поголовья коров на 458 голов, реализация молока 100% высшим сортом, улучшение условий труда работников отрасли животноводства</t>
  </si>
  <si>
    <t>2</t>
  </si>
  <si>
    <t xml:space="preserve">В отрасли растениеводства реконструкция или строительство зерносушильного комплекса д. Воегурт, д. Исаково, д. Ушур, с. Карсовай, д. Кестым, д. Пыбья, с. Сергино, с. Турецкое, д. Оросово, д. Котегово, д. Падера, с. Юнда; строительство зерносклада д. Воегурт, д. Верх-Люкино  </t>
  </si>
  <si>
    <t>Повышение производства зерна на 2,2%, доведение качества семенного материала до 90% кондиционных и 100%-ная сохранность, увеличение производительности труда и сокращение сроков уборки</t>
  </si>
  <si>
    <t>3</t>
  </si>
  <si>
    <t>Модернизация машинно-тракторного парка и приобретение энергонасыщенной техники д. Эркешево, д. Верх-Люкино, д. Исаково, д. Ушур, с. Каменное Заделье, с. Карсовай, д. Киршонки, д. Кожило, д. Пыбья, с. Сергино, с. Турецкое, д. Котегово, д. Падера, с. Юнда</t>
  </si>
  <si>
    <t>Доведение энергообеспеченности до 105 лошадинных сил на 100 га пашни, снижение энергоемкости сельскохозяйственного производства на 10%</t>
  </si>
  <si>
    <t>Строительство домов для специалистов д. Воегурт, д. Оросово</t>
  </si>
  <si>
    <t>Обеспеченность кадрами довести до 100%.</t>
  </si>
  <si>
    <t>5</t>
  </si>
  <si>
    <t>Установка башни БР-50 и бурение скважины для обеспечения водоснабжения населения д. Ушур и д. Падера и производственных объектов</t>
  </si>
  <si>
    <t>Мониторинг ситуации в сельском хозяйстве района, в том числе финансово-экономического состояния сельскохозяйственных организаций района</t>
  </si>
  <si>
    <t>Осуществление мониторинга развития сельского хозяйства района, выявление проблем, принятие мер реагирования</t>
  </si>
  <si>
    <t>Принятие мер для реформирования экономически слабых организаций агропромышленного комплекса района, сохранения их имущественного комплекса при возбуждении дела о банкротстве</t>
  </si>
  <si>
    <t>Сохранение имущественного комплекса сельскохозяйственных организаций при возбуждении дела о банкротстве</t>
  </si>
  <si>
    <t>Предоставление консультационных услуг сельхозтоваропроизводителям по вопросам агрономии, ветеринарии, применения биологических, химических, и других препаратов, налогообложения, бухгалтерского учета и другим вопросам, отнесенным к сфере агропромышленного комплекса</t>
  </si>
  <si>
    <t>Предоставление консультационных услуг по вопросам, отнесенным к сфере агропромышленного комплекса</t>
  </si>
  <si>
    <t>Организация и проведение учебы, семинаров, совещаний руководителей и специалистов сельскохозяйственных организаций района</t>
  </si>
  <si>
    <t>Повышение квалификации руководителей и специалистов сельскохозяйственных организаций района</t>
  </si>
  <si>
    <t>08</t>
  </si>
  <si>
    <t>Организация и проведение районных конкурсов (смотров-конкурсов), иных мероприятий в сфере сельского хозяйства в целях повышения профессионального мастерства, распространения передового опыта и поощрения лучших коллективов и работников</t>
  </si>
  <si>
    <t>Проведение районных конкурсов (смотров-конкурсов), иных мероприятий в сфере сельского хозяйства,  поощрение лучших коллективов и работников</t>
  </si>
  <si>
    <t>Реализация комплекса мер, направленных на обеспечение квалифицированными кадрами сельскохозяйственных организаций Балезинского района (организационные мероприятия)</t>
  </si>
  <si>
    <t>Реализация комплекса мер, связанных с подготовкой молодых специалистов и их последующим трудоустройством в организации агропромышленного комплекса Балезинского района (целевой набор на получение высшего или среднего профессионального образования)</t>
  </si>
  <si>
    <t>Увеличение числа поступающих в аграные обаразовательные учреждения республики, прдготовка кадров для сельскохозяйственных организаций в рамках целевого набора</t>
  </si>
  <si>
    <t>Реализация комплекса мер, связанных с подготовкой документов для предоставления социальных выплат на строительство (приобретение) жилья гражданам Российской Федерации, проживающим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</si>
  <si>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Подготовка документов для предоставления социальных выплат на строительство (приобретение) жилья гражданам, проживающим в сельской местности для улучшения жилищных условий 78 семьям.</t>
  </si>
  <si>
    <t>Реализация комплекса мер, связанных с подготовкой документов для предоставления единовременных выплат выпускникам с высшим и средним профессиональным образованием – по истечении первого и третьего года работы, молодым рабочим – по истечении одного года работы у сельхозтоваропроизводителя</t>
  </si>
  <si>
    <t>Подготовка документов для предоставления единовременных выплат в целях закрепления специалистов и кадров рабочих профессий в сельскохозяйственных организациях, довести 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 до 90%</t>
  </si>
  <si>
    <t>Организация участия муниципального образования «Балезинский район» во всероссийских мероприятиях, реализуемых в соответствии с Федеральной целевой программой «Устойчивое развитие сельских территорий на 2014-2017 годы и на период до 2020 года»</t>
  </si>
  <si>
    <t>Участие муниципального образования «Балезинский район» во всероссийских мероприятиях</t>
  </si>
  <si>
    <t xml:space="preserve">Реализация установленных полномочий (функций) Управлением сельского хозяйства Администрации муниципального образования «Балезинский район» - содержание аппарта Управления сельского хозяйства </t>
  </si>
  <si>
    <t>Реализация установленных полномочий (функций) Управлением сельского хозяйства Администрации муниципального образования «Балезинский район»</t>
  </si>
  <si>
    <t xml:space="preserve">Подпрограмма  "Создание условий для развития предпринимательства" </t>
  </si>
  <si>
    <t>Оказание информационной и консультационной поддержки субъектам малого и среднего предпринимательства. в том числе начинающим предпринимателям</t>
  </si>
  <si>
    <t>Помощь в организации предпринимательской деятельности</t>
  </si>
  <si>
    <t>Информирование субъектов малого и среднего предпринимательства  о мерах государственной поддержки субъектов малого и среднего предпринимательства в Удмуртской Республике.  Оказание содействия в получении государственной поддержки</t>
  </si>
  <si>
    <t>Отдел экономики</t>
  </si>
  <si>
    <t>Информированность о мерах государственной поддержки субъектов малого и среднего предпринимательства, получение  государственной поддержки</t>
  </si>
  <si>
    <t>Предоставление субъектам малого и среднего предпринимательства в аренду помещений, находящихся в муниципальной собственности Балезинского района</t>
  </si>
  <si>
    <t>Управление имущественных и земельных  отношений</t>
  </si>
  <si>
    <t>Предоставление информации об объектах недвижимого имущества, находящихся в муниципальной собственности, которые могут быть переданы в аренду</t>
  </si>
  <si>
    <t xml:space="preserve">Отчуждение объектов недвижимости, находящихся в муниципальной собственности Балезинского района, субъектам малого и среднего предпринимательства </t>
  </si>
  <si>
    <t>Управлениеимущественных и земельных  отношений</t>
  </si>
  <si>
    <t>Предоставление субъектам малого предпринимательства недвижимости</t>
  </si>
  <si>
    <t>Привлечение субъектов малого предпринимательства к участию в закупках для муниципальных нужд Балезинского района</t>
  </si>
  <si>
    <t>Размещение муниципальных заказов у субъектов малого предпринимательства</t>
  </si>
  <si>
    <t>Организационное содействие для участия предпринимателей района в выставках, ярмарках продукции</t>
  </si>
  <si>
    <t>Продвижение сбыта продукции</t>
  </si>
  <si>
    <t>Публикация материалов о деятельности предпринимателей района в СМИ, размещение на официальном сайте администрации муниципального образования "Балезинский район" в сети "Интернет"</t>
  </si>
  <si>
    <t xml:space="preserve">Популяризация и пропаганда роли, места, достижений и социальной значимости, формирование положительного имиджа предпринимателя </t>
  </si>
  <si>
    <t>Развитие, поддержка и обслуживание специализированных информационных ресурсов Администрации МО "Балезинский район" для субъектов малого и среднего предпринимательства в сети "Интернет"</t>
  </si>
  <si>
    <t>Ведение реестра субъектов малого и среднего предпринимательства - получателей поддержки</t>
  </si>
  <si>
    <t>Получение объективной информации об оказанной услуге</t>
  </si>
  <si>
    <t>Организация участия субъектов малого и среднего предпринимательства в республиканском конкурсе "Лучший предприниматель года"</t>
  </si>
  <si>
    <t>Участие Балезинского района в республиканских конкурсах в целях получения грантов на поддержку и развитие малого и среднего предпринимательства</t>
  </si>
  <si>
    <t xml:space="preserve">Администрация  района, отдел экономики </t>
  </si>
  <si>
    <t>Получение дополнительных финансовых средств  на поддержку и развитие малого и среднего предпринимательства в Балезинском районе</t>
  </si>
  <si>
    <t>Программа "Создание условий для устойчивого экономического развития"</t>
  </si>
  <si>
    <t>Подпрограмма "Развитие сельского хозяйства и расширение рынка сельскохозяйственной продукции"</t>
  </si>
  <si>
    <t>Подпрограмма 5.3. "Развитие потребительского рынка Балезинского района на 2015-2020 годы"</t>
  </si>
  <si>
    <t xml:space="preserve"> Проведение мониторинга деятельности предприятий розничной торговли, общественного питания и бытового обслуживания населения.</t>
  </si>
  <si>
    <t>Организация своевременных мер по совершенствованию потребительского рынка и сферы услуг.</t>
  </si>
  <si>
    <t xml:space="preserve"> Формирование ежегодной дислокации  организаций и объектов торговли, общественного питания и бытового обслуживания  населения.</t>
  </si>
  <si>
    <t>хозяйствующие субъекты</t>
  </si>
  <si>
    <t>Рост товарооборота, обеспечение территориальной доступности товаров и услуг, развитие конкуренции, создание новых рабочих мест</t>
  </si>
  <si>
    <t>Оказание муниципальных услуг: «прием и рассмотрение уведомлений об организации и проведении ярмарки»; «выдача разрешений на право организации розничных рынков».</t>
  </si>
  <si>
    <t>Прием и рассмотрение уведомлений об организации и проведении ярмарки; выдача разрешений на право организации розничного рынка на территории Балезинского района.</t>
  </si>
  <si>
    <t>Поддержание в актуальном состоянии схемы размещения объектов мелкорозничной нестационарной торговой сети на территории района.</t>
  </si>
  <si>
    <t>Отдел экономики;                                     отдел строительства ЖКХ и архитектуры</t>
  </si>
  <si>
    <t>Актуализация Схемы территориального планирования муниципального района и генеральных планов развития поселений, правил застройки и землепользования поселений, в составе которых утверждаются перспективные схемы размещения объектов потребительского рынка</t>
  </si>
  <si>
    <t xml:space="preserve"> Организация подготовки наградных документов республиканского и районного уровня для награждения коллективов и отдельных работников в сфере потребительского рынка. </t>
  </si>
  <si>
    <t>Проведение обучения работников торговли, общественного питания и бытовых услуг,  проведение семинаров, совещаний и «круглых столов». Повышение квалификации работников потребительского рынка</t>
  </si>
  <si>
    <t xml:space="preserve"> Оказание информационной поддержки субъектом малого и среднего предпринимательства, осуществляющих деятельность в сфере потребительского рынка</t>
  </si>
  <si>
    <t>Оказание информационной поддержки субъектов малого и среднего предпринимательства, осуществляющих деятельность в сфере потребительского рынка. Повышение квалификации работников потребительского рынка.</t>
  </si>
  <si>
    <t>047</t>
  </si>
  <si>
    <t xml:space="preserve">Предоставление субсидий из бюджета Балезинского района сельскохозяйственным товаропроизводителям </t>
  </si>
  <si>
    <t>0516064</t>
  </si>
  <si>
    <t>Реализация установленных полномочий (функций) Управлением сельского хозяйства Администрации муниципального образования «Балезинский район» - Содержание аппарта Управления сельского хозяйства</t>
  </si>
  <si>
    <t xml:space="preserve">«Создание условий для устойчивого экономического развития» на 2015-2020 годы </t>
  </si>
  <si>
    <t>Создание условий для развития предпринимательства</t>
  </si>
  <si>
    <t>Оказание информационной и консультационной поддержки субъектам малого и среднего предпринимательства, в том числе начинающим предпринимателям</t>
  </si>
  <si>
    <t>"Развитие потребительского рынка Балезинского района на 2015-2020 годы"</t>
  </si>
  <si>
    <t>045</t>
  </si>
  <si>
    <t>0532000</t>
  </si>
  <si>
    <t>244</t>
  </si>
  <si>
    <t xml:space="preserve">Управление сельского хозяйства  </t>
  </si>
  <si>
    <t>Создание условий для привлечения инвестиций</t>
  </si>
  <si>
    <t>иные источники</t>
  </si>
  <si>
    <t>субвенции из бюджетов послений</t>
  </si>
  <si>
    <t>бюджеты поселений, входящих в состав Балезинского  района</t>
  </si>
  <si>
    <t>иные источники (частные инвестиции)</t>
  </si>
  <si>
    <t>"Создание благоприятных условий для развития малого и среднего предпринимательства"</t>
  </si>
  <si>
    <t>Среднемесячная номинальная начисленная заработная плата работников крупных и средних предприятий и некоммерческих организаций</t>
  </si>
  <si>
    <t xml:space="preserve"> </t>
  </si>
  <si>
    <t>Муниципальная программа "Создание условий для устойчивого экономического развития"</t>
  </si>
  <si>
    <t>отчет</t>
  </si>
  <si>
    <t>факт отчетного периода, нарастающим итогом</t>
  </si>
  <si>
    <t>отклонение факта на конец точетного периода от плана на отчетный год</t>
  </si>
  <si>
    <t>% исполнения плана на отчетный год</t>
  </si>
  <si>
    <t>темп роста (снижения) к уровню прошлого года, %</t>
  </si>
  <si>
    <t>обоснование отклонений значений целевого показателя (индикатора)</t>
  </si>
  <si>
    <t>значение целевого показателя (индикатора)</t>
  </si>
  <si>
    <t>план</t>
  </si>
  <si>
    <t>Приложение 3  к Порядку разработки, реализации оценки эффективности муниципальных программ МО "Балезинский район"</t>
  </si>
  <si>
    <t>Срок выполнения плановый</t>
  </si>
  <si>
    <t>Срок выполнения фактический</t>
  </si>
  <si>
    <t>Проблемы, возникшие в ходе реализации мероприятия</t>
  </si>
  <si>
    <t>Достигнутый результат на конец отчетного периода</t>
  </si>
  <si>
    <t xml:space="preserve">Отчет о выполнении сводных показателей муниципальных заданий на оказание муниципальных услуг (выполнение работ) </t>
  </si>
  <si>
    <t>кассовое исполнение на конец отчетного периода</t>
  </si>
  <si>
    <t>кассовые расходы, %</t>
  </si>
  <si>
    <t>к плану на отчетный год</t>
  </si>
  <si>
    <t>Оценка расходов на отчетный год (согласно муниципальной программе), тыс. рублей</t>
  </si>
  <si>
    <t>Фактические расходы на конец отчетного периода, тыс. руб.</t>
  </si>
  <si>
    <t>Отношение фактических расходов на конец отчетного периода, к оценке расходов на отчетный год, %</t>
  </si>
  <si>
    <t>Отчет о Прогнозной (справочной) оценке ресурсного обеспечения реализации муниципальной программы за счет всех источников финансирования</t>
  </si>
  <si>
    <t>выделение земельных долей частным лицам, нефтепереработке и под расширение черты населенных пунктов</t>
  </si>
  <si>
    <t>сокращение поголовья как КРС так и коров за счет ЛПХ</t>
  </si>
  <si>
    <t>Из-за недостатка финансовых средств (низкие закупочные цены на молоко, высокие затраты), а также выскими налоговыми обязательствами заработная плата растет недостаточными темпами.</t>
  </si>
  <si>
    <t>на снижение объемов производства продукции повлияли в совокупности все негативные факторы, указанные ниже</t>
  </si>
  <si>
    <t>субсидий сельхозтоваропроизводителям из бюджета Балезинского района не выделено</t>
  </si>
  <si>
    <t>недостаток финансовых средств</t>
  </si>
  <si>
    <t>постоянно</t>
  </si>
  <si>
    <t>информирование осуществляется посредством электронной почты, по телефону и при личной беседе</t>
  </si>
  <si>
    <t xml:space="preserve">информирование осуществляется специалистами отдела посредством электронной почты, по телефону и при личной беседе, а так же в Балезинском районе назначен общественный представитель Уполномоченного по защите прав предпринимателей в УР Сивкова С.Ю.                                                                                                                                                                                                                                                           </t>
  </si>
  <si>
    <t>Обеспечение открытости информации о механизмах поддержки предпринимательства</t>
  </si>
  <si>
    <t>вопрос не рассматривался</t>
  </si>
  <si>
    <t xml:space="preserve">Размещение информации об инвестиционных площадках на территории Балезинского района на Инвестиционном портале Удмуртской Республики </t>
  </si>
  <si>
    <t xml:space="preserve">информирование и консультирование осуществляется специалистами отдела посредством электронной почты, по телефону и при личной беседе, а так же в Балезинском районе назначен общественный представитель Уполномоченного по защите прав предпринимателей в УР Сивкова С.Ю.                                                                                                                                                                                                                                                           </t>
  </si>
  <si>
    <t>мониторинг проводится два раза в год (по итогам 1 полугодия и года)</t>
  </si>
  <si>
    <t>Доходы бюджета района от поступления  единого налога на вмененный доход и поступлений от патентной системы налогообложения (консолидированного)</t>
  </si>
  <si>
    <t>Для получения муниципальной услуги в регламенте прописано минимально необходимое количество административных процедур</t>
  </si>
  <si>
    <t>Сведения о внесенных за отчетный период изменениях в муниципальную программу</t>
  </si>
  <si>
    <t>№ п/п</t>
  </si>
  <si>
    <t>Вид правового акта</t>
  </si>
  <si>
    <t>Дата принятия</t>
  </si>
  <si>
    <t>Номер</t>
  </si>
  <si>
    <t>Суть изменений (краткое изложение)</t>
  </si>
  <si>
    <t>Постановление Администрации муниципального образования "Балезинский район"</t>
  </si>
  <si>
    <t>утверждена программа</t>
  </si>
  <si>
    <t>внесены изменения в сязи с изменениями в бюджете МО "Балезинский район"</t>
  </si>
  <si>
    <r>
      <t xml:space="preserve">Форма 8. </t>
    </r>
    <r>
      <rPr>
        <sz val="12"/>
        <rFont val="Times New Roman"/>
        <family val="1"/>
      </rPr>
      <t xml:space="preserve">Результаты оценки эффективности муниципальной  программы </t>
    </r>
  </si>
  <si>
    <t>Результаты оценки эффективности муниципальной программы</t>
  </si>
  <si>
    <t>Наименование муниципальной программы</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</si>
  <si>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</si>
  <si>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</si>
  <si>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</si>
  <si>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</si>
  <si>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</si>
  <si>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</si>
  <si>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</si>
  <si>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</si>
  <si>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Заместитель Главы Администрации МО «Балезинский район»</t>
  </si>
  <si>
    <t>Подпрограмма "Развитие потребительского рынка Балезинского района на 2015-2020 годы"</t>
  </si>
  <si>
    <t>за услугами оказываемыми отделом экономики в 2016 году обращений не было</t>
  </si>
  <si>
    <t>Информирование о предстоящих мероприятиях  осуществляется посредством электронной почты, объвления размещаются на официальном сайте Балезинского района в разделе "Новости"</t>
  </si>
  <si>
    <t>Реестр получателей поддержки опубликован на официальном сайте Балезинского района http://balezino.udmurt.ru/city/economic/business.php</t>
  </si>
  <si>
    <t>Численность безработных граждан, получивших услугу по самозанятости, в 2016 году составила 69 человек (АППГ-48 чел.). Было проведено 11 занятий «Мини-Бизнес-Практикум».
 В 2016 году 8 безработных граждан открыли собственное дело. Из них 6 человек получили финансовую помощь в размере, не превышающем двенадцатикратную величину пособия по безработице, увеличенную на размер районного коэффициента (67620 руб. 00 коп.).</t>
  </si>
  <si>
    <t xml:space="preserve">на Инвестиционном портале Удмуртской Республики размещено 3 проекта </t>
  </si>
  <si>
    <t>Административные ограничения отсутствуют</t>
  </si>
  <si>
    <t xml:space="preserve">по муниципальной преференции заключены договор аренды имущественного комплекса для водоснабжения организаций, населения п. Балезино, деревень Кожило, Такапи, Кестым и водоотведения в п. Балезино </t>
  </si>
  <si>
    <t xml:space="preserve">Рост обусловлен открытием нового кафе и сокращением численности населения </t>
  </si>
  <si>
    <t>на Инвестиционном портале Удмуртской Республики размещено 3 проекта: 1) Строительство производственного комплекса в п. Балезино по переработке древесного сырья\отходов в древесный уголь;  2) Строительство физкультурно-оздоровительного комплекса в п. Балезино; 3) Строительство развлекательного центра</t>
  </si>
  <si>
    <t>Отчет о выполнении основных мероприятий муниципальной программы по состоянию 31.12.2016г.</t>
  </si>
  <si>
    <t>Отчет о финансовой оценке применения мер муниципального регулирования по состоянию на 31.12.2016г.</t>
  </si>
  <si>
    <t>Отчет об использовании бюджетных ассигновавний бюджета муниципального района на реализацию муниципальной программы по состоянию на 31.12.2016 г.</t>
  </si>
  <si>
    <t>доля участия субъектов малого предпринимательства в закупках для муниципальных нужд составила 44,9%</t>
  </si>
  <si>
    <t xml:space="preserve">Публикации ведутся в газете "Вперед" на постоянной основе в рубрике "Бизнес и предпринимательство" </t>
  </si>
  <si>
    <t>Для субъектов малого и среднего предпринимательства на сайте района в сети «Интернет» размещается информация  о мерах государственной поддержки субъектов малого и среднего предпринимательства в Удмуртской Республике, перечень муниципального имущества предназначенного для передачи во владение или пользование субъектам МСП, реестр получателей поддержки и т.д.</t>
  </si>
  <si>
    <t xml:space="preserve">Формирование единого информационного пространства, включение торговых объектов хозяйствующих субъектов, осуществляющих торговую деятельность и поставку товаров на территории района, в торговый реестр Удмуртской Республики.     </t>
  </si>
  <si>
    <t>Открытие новых, реконструкция и модернизация действующих объектов розничной торговли, общественного питания и бытового обслуживания. (Строительство субъектами малого предпринимательства трёх торговых центров по ул. Удмуртская,  ул. Русских, ул. К-Маркса  и  торгово-офисного центра по ул. Советская в п. Балезино, а также строительство  предприятиями потребительской кооперации магазинов в с. Карсовай. д. Унтем и п. Балезино)</t>
  </si>
  <si>
    <t>Формирование специализированного информационного ресурса Администрации муниципального образования Балезинский район для инвесторов в сети «Интернет». Открытость информации о ситуации и мерах, реализуемых в целях создания благоприятного инвестиционного климата</t>
  </si>
  <si>
    <t>на сайте Балезинского района размещается информация об инвестиционных проектах и площадках, а так же информация о малом предпринимательстве и потребительском рынке  (http://balezino.udmurt.ru/)</t>
  </si>
  <si>
    <t>отказ инвесторов в предоставлении информации</t>
  </si>
  <si>
    <t>плановые показаели не выполнены, всвязи с неблагоприятными погодными условиями, по району был введен режим ЧС, в целом по району ущерб от засухи составил 243 млн. руб.</t>
  </si>
  <si>
    <t xml:space="preserve">меньше уровня прошлого года производство из-за недостатка концентрированных кормов, а также низкая урожайность зеленной массы как однолетних трав, так и многолетних Урожайность однолетних трав составила 45 ц/га (средняя за пять лет 80 ц/га), урожайность зеленой массы многолетних трав 90 ц/га (средняя за пять лет 120 ц/га).  </t>
  </si>
  <si>
    <t xml:space="preserve">из 17 хозяйств два хозяйства ЗАО "Развитие" и ООО "Колосо" убыточны </t>
  </si>
  <si>
    <t>На работу в сельхозпредприятия района пришло 5 молодых специалиста, из них дваое были призваны на службу в армию</t>
  </si>
  <si>
    <t>Руководители, специалисты и кадры рабочих профессий сельскохозяйственных организаций прошли повышение квалификации всего 64 человека, в том числе 36 операторов машинного доения</t>
  </si>
  <si>
    <t>Выполнено в рамках предоставленных лимитов</t>
  </si>
  <si>
    <t>информирование осуществляется посредством электронной почты, по телефону, посредством совещаний и при личной беседе</t>
  </si>
  <si>
    <t>Заканчивается реализация проекта по строительству животноводческого комплекса на 900 голов в ООО "Кеп", введена в эксплуатацию животноводческая ферма на 200 голов в ООО "Котегово", построен телятник в СПК "К-з Путь к ком-му" на 120 голов, отремонтированы родильные отделения в д. Кожилор и Такапи СПК "К-з им. Мичурина" капитально отремонтированиы животноводческие помещения в ООО "Восход", построен коровник на 105 голов в КФХ "Колчин и сын", двор на 32 коровы в КФХ "Чумберьяг".   Высшим сортом реализовано 93% молока, остальное первым. Ежегодно улучшаются условия труда животноводов. В соответствии с требованиями ветеринарно-санитарных правил территорию фермы д. Кожило СПК "К-з им. Мичурина" огородилы сеткой-рабицей</t>
  </si>
  <si>
    <t>продолжаются работы по переводу зерносушильных комплексов на газовое оборудование в ООО "Восход" и ООО "Орловское". Построен зерносклад в д. Быдыпи СПК «К-з им. Мичурина».</t>
  </si>
  <si>
    <t>неблагоприятные погодные условия, введен режим ЧС по засухе, ущерб составил 243 млн. руб.</t>
  </si>
  <si>
    <t>острая нехватка кадров</t>
  </si>
  <si>
    <t xml:space="preserve"> Башня БР-50  в д. Падера установлена в 2015 г.</t>
  </si>
  <si>
    <t xml:space="preserve">Проводится ежедневный мониторинг по надою  и сдаче молока, о ходе полевых работ, еженедельно – по ценам реализации молока, ежеквартально  -  по финансовому состоянию сельскохозяйственных предприятий. </t>
  </si>
  <si>
    <t>В 2016 году в связи с предбанкротным состоянием ООО «Колос» изменен учредитель. В ЗАО «Развитие» идет процесс смены учредителя.</t>
  </si>
  <si>
    <t xml:space="preserve">Специалистами Управления сельского хозяйства проведены учебы животноводов -4(60 чел), механизаторов - 1(42 чел), организованы и проведены семинары для бухгалтеров и экономистов - 1(27 чел), агрономов - 3 (17 чел), кадровиков – 2 (17 чел),  зоотехников и ветеринаров - 4 (50 чел), проведено совещаний  с руководителями и специалистами с/х организаций - 30. Курсы повышения квалификации прошли 64 человека, всего в семинарах участвовали 270 человек </t>
  </si>
  <si>
    <t xml:space="preserve">Проведены  районные конкурсы 1)операторов  по воспроизводству стада, 
2)конкурс «День пахаря  2016 года» 3)месячник по качеству молока и благоустройство территорий молочно-товарных ферм сельскохозяйственными предприятиями района, 
4)месячник по подготовке животноводческих помещений к зимовке скота и качество молока среди сельскохозяйственных организаций района,
5) конкурс «Лучшая производственная ветеринарная служба»
6) конкурс по постановке сельско-хозяйственной техники на длительное хранение и организации её ремонта в сельскохозяйственных организациях МО «Балезинский район», 
7)районное соревнование среди трактористов- машинистов сельскохозяйственных организаций, участвующих на весенне-полевых работах в 2016 году, 
8) районное соревнование на уборке урожая среди с/х  организаций МО «Балезинский район», 
9) чествование передовиков животноводства
10)проведены конкурсы «Лучший по профессии» среди агрономов и инженеров сельскохозяйственных предприятий
11) торжественное мероприятие посвященное Дню работников сельского хозяйства и перерабатывающей продукции
12) Конкурс «Семейные трудовые династии»
13)организован и проведен спортивный праздник «Февромарт» лыжные гонки, конкурс Рыбаков
14)организованы и проведены соревнования по туризму среди сельскохозяйственных предприятий района
</t>
  </si>
  <si>
    <t xml:space="preserve">Проведены агитационные беседы с выпускниками школ, организована и проведена встреча руководителей с/х предприятий со студентами Ижевской ГСХА в целях  профориентации  молодежи на работу в АПК района, организована и проведена встреча представителей образовательных учреждений аграрного профиля со старшеклассниками школ района. Заключено 7 контрактов по системе очного образования в ИжГСХА и 2 контракта на заочное образование на обучение в Российском государственном аграрном заочном университете  г.Балашиха. </t>
  </si>
  <si>
    <t>Оказана практическая помощь при подготовке документов  по предоставлению социальных выплат на строительство (приобретение) жилья гражданам , проживающим  на селе. Получены  субсидии на 5 семей граждан и 8 молодых семей.</t>
  </si>
  <si>
    <t>Единовременные выплаты представлены 11 молодым работникам отрасли на сумму 650 тысяч рублей.</t>
  </si>
  <si>
    <t xml:space="preserve">В целях улучшения условий жизнедеятельности  сельских территорий района по ФЦП «Устойчивое развитие сельских территорий на 2014-2017 годы и на период до 2020 года» на  Подготовлены документы и сделаны заявки на участие в Федеральном конкурсе по реализации проектов местных инициатив граждан, проживающих в сельских поселениях  МО «Кожильское»  и МО «Андрейшурское».   </t>
  </si>
  <si>
    <t>Удовлетворение водоснабжением население и производственных объектов</t>
  </si>
  <si>
    <t xml:space="preserve">За 2016 год приобретено 8 тракторов, 2 зерноуборочных комбайна, 2 кормоуборочных и более 20 наименований различных видов прицепной техники. </t>
  </si>
  <si>
    <t>Форма 1. Отчет о достигнутых значениях целевых показателей (индикаторов) муниципальной программы по состоянию на 31.12.2017г.</t>
  </si>
  <si>
    <t>анализ невозможен, отсутствуют статистические данные</t>
  </si>
  <si>
    <t>в 2017 году предприниматели Балезинского района в конкурсе не участвовали</t>
  </si>
  <si>
    <t>в 2017 году гранты не получены</t>
  </si>
  <si>
    <t>дислокация сформирована по состоянию на 31 декабря 2017 года</t>
  </si>
  <si>
    <t>в 2017 году офисное помещение по ул. К. Маркса, 7 переоборудовано в масетерскую красоты "Леди и Джентльмены" введен в эксплуатацию: магазин "Магнит - косметик" по ул. Ленина, 29, открыто кафе "Снегирек" по пер. Русских, 4а (новое строительство)</t>
  </si>
  <si>
    <t>В 2017 году предоствлена муниципальная  услуга «прием и рассмотрение уведомлений об организации и проведении ярмарки» 1 юридическому лицу; за предоставлением муниципальной услуги  «выдача разрешений на право организации розничных рынков» обращений в 2017 году не было</t>
  </si>
  <si>
    <t>Схема размещения нестационарных торговых объектов на территории МО "Балезинский район" утверждена постановлением Администрации МО "Балезинский район" от 12 января 2016 года № 06 с изм. От 22.12.2017г. № 1884</t>
  </si>
  <si>
    <t>в 2017 году присвоено звание «Заслуженный работник сферы обслуживания УР» 1 человеку,Почетной грамотой Правтиельства УР награжден 1 человек,  награждены Почетной грамотой  Министерства промышленности и торговли  УР 3 человека; Почетной грамотой Гоударственного совета УР -1 чел; Почетной грамотой Совета депутатов Балезинского района - 2 чел.; Почетной грамотой Администрации МО "Балезинский район" - 8 человек.</t>
  </si>
  <si>
    <t>В 2017 году разработан инвестиционный паспорт Балезинского района, на сайте Балезинского района размещена информация о пяти инвестиционных площадках (http://balezino.udmurt.ru/city/invest.php)</t>
  </si>
  <si>
    <t xml:space="preserve">В течение 2017 года организованы 2  встречи субъектов малого предпринимательства района АНО «Центр развития предпринимательства».   По просьбе СМП освещены следующие вопросы: 
1.Изменения в налоговом и бухгалтерском учете;
2.  Спецрежимы для ИП; 
Была предоставлена возможность предпринимателям получить индивидуальные консультации.
</t>
  </si>
  <si>
    <t>2017 год план</t>
  </si>
  <si>
    <t>0510861810</t>
  </si>
  <si>
    <t>0511160030</t>
  </si>
  <si>
    <t>121, 122,129,242, 244, 852</t>
  </si>
  <si>
    <t>0530761830</t>
  </si>
  <si>
    <t>0</t>
  </si>
  <si>
    <t>0530000000</t>
  </si>
  <si>
    <t>0520000000</t>
  </si>
  <si>
    <t>052000000</t>
  </si>
  <si>
    <t>0540000000</t>
  </si>
  <si>
    <t>произошел отсев предпринмателей не ведущих деятельность</t>
  </si>
  <si>
    <t xml:space="preserve">Общий объем инвестиций в 2017 году  увеличился на  46,8% по сравнению с 2016 годом, основная доля инвестиция направлена на приобретение машин , оборудования и транспортных средств.  В 2017 году завершено строительчтво двора на 105 голов в КФХ "Колчин и сын", продолжают реализовываться проекты по строительству в ООО "Россия", СПК "Правда". Не достигли планового показателя по объему инвестиций по причине завышенной расчетной базы 2014 года, в котором были реализованы крупные инвестиционные проекты. </t>
  </si>
  <si>
    <t>Открыта мастерская красоты "Леди и Джентльмены" по ул. К. Маркса, 7,  "Магнит - косметик" по ул. Ленина, 29, открыто кафе "Снегирек" по пер. Русских, 4а (новое строительство), завершено строительство живитноводческого двора в КФХ "Колчин и сын"</t>
  </si>
  <si>
    <t>штатная численность работников крупных предприятий имеет тенденцию к сокращению, вместе с тем увеличилась численность работников на средних и малых предприятиях района, что привело к положительной динамике показателя</t>
  </si>
  <si>
    <t>Факторами, повлиявшими на снижение продаж, являются сокращение доходов населения, долговая нагрузка по кредитам, изменение потребительского поведения в сторону сбережения, насыщение населения товарами длительного пользования.</t>
  </si>
  <si>
    <t>за 2017 год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</si>
</sst>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
    <numFmt numFmtId="171" formatCode="0.0000"/>
    <numFmt numFmtId="172" formatCode="0.000"/>
    <numFmt numFmtId="173" formatCode="0.0000000"/>
    <numFmt numFmtId="174" formatCode="0.000000"/>
    <numFmt numFmtId="175" formatCode="0.00000"/>
  </numFmts>
  <fonts count="45">
    <font>
      <sz val="10"/>
      <name val="Arial Cyr"/>
      <family val="0"/>
    </font>
    <font>
      <sz val="10"/>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8.5"/>
      <name val="Times New Roman"/>
      <family val="1"/>
    </font>
    <font>
      <b/>
      <sz val="8.5"/>
      <name val="Times New Roman"/>
      <family val="1"/>
    </font>
    <font>
      <sz val="10"/>
      <color indexed="8"/>
      <name val="Times New Roman"/>
      <family val="1"/>
    </font>
    <font>
      <sz val="7"/>
      <name val="Times New Roman"/>
      <family val="1"/>
    </font>
    <font>
      <sz val="7"/>
      <name val="Calibri"/>
      <family val="2"/>
    </font>
    <font>
      <sz val="8.5"/>
      <name val="Calibri"/>
      <family val="2"/>
    </font>
    <font>
      <sz val="8.5"/>
      <color indexed="8"/>
      <name val="Times New Roman"/>
      <family val="1"/>
    </font>
    <font>
      <b/>
      <sz val="10"/>
      <color indexed="8"/>
      <name val="Times New Roman"/>
      <family val="1"/>
    </font>
    <font>
      <b/>
      <sz val="7"/>
      <name val="Times New Roman"/>
      <family val="1"/>
    </font>
    <font>
      <b/>
      <sz val="7"/>
      <name val="Calibri"/>
      <family val="2"/>
    </font>
    <font>
      <b/>
      <sz val="8.5"/>
      <name val="Calibri"/>
      <family val="2"/>
    </font>
    <font>
      <b/>
      <sz val="10"/>
      <name val="Arial Cyr"/>
      <family val="0"/>
    </font>
    <font>
      <sz val="8"/>
      <color indexed="8"/>
      <name val="Times New Roman"/>
      <family val="1"/>
    </font>
    <font>
      <b/>
      <sz val="9"/>
      <name val="Times New Roman"/>
      <family val="1"/>
    </font>
    <font>
      <b/>
      <sz val="12"/>
      <color indexed="8"/>
      <name val="Times New Roman"/>
      <family val="1"/>
    </font>
    <font>
      <b/>
      <sz val="12"/>
      <name val="Times New Roman"/>
      <family val="1"/>
    </font>
    <font>
      <sz val="12"/>
      <name val="Times New Roman"/>
      <family val="1"/>
    </font>
    <font>
      <sz val="11"/>
      <name val="Calibri"/>
      <family val="2"/>
    </font>
    <font>
      <sz val="9"/>
      <name val="Times New Roman"/>
      <family val="1"/>
    </font>
    <font>
      <sz val="8"/>
      <name val="Times New Roman"/>
      <family val="1"/>
    </font>
    <font>
      <sz val="10"/>
      <color rgb="FF000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theme="8" tint="0.7999799847602844"/>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medium">
        <color rgb="FF595959"/>
      </left>
      <right style="medium">
        <color rgb="FF595959"/>
      </right>
      <top style="medium">
        <color rgb="FF595959"/>
      </top>
      <bottom style="medium">
        <color rgb="FF595959"/>
      </bottom>
    </border>
    <border>
      <left>
        <color indexed="63"/>
      </left>
      <right style="medium">
        <color rgb="FF595959"/>
      </right>
      <top style="medium">
        <color rgb="FF595959"/>
      </top>
      <bottom style="medium">
        <color rgb="FF595959"/>
      </bottom>
    </border>
    <border>
      <left style="medium">
        <color rgb="FF595959"/>
      </left>
      <right style="medium">
        <color rgb="FF595959"/>
      </right>
      <top>
        <color indexed="63"/>
      </top>
      <bottom style="medium">
        <color rgb="FF595959"/>
      </bottom>
    </border>
    <border>
      <left>
        <color indexed="63"/>
      </left>
      <right style="medium">
        <color rgb="FF595959"/>
      </right>
      <top>
        <color indexed="63"/>
      </top>
      <bottom style="medium">
        <color rgb="FF595959"/>
      </bottom>
    </border>
    <border>
      <left style="medium">
        <color rgb="FF595959"/>
      </left>
      <right style="medium">
        <color rgb="FF595959"/>
      </right>
      <top>
        <color indexed="63"/>
      </top>
      <bottom>
        <color indexed="63"/>
      </bottom>
    </border>
    <border>
      <left>
        <color indexed="63"/>
      </left>
      <right style="medium">
        <color rgb="FF595959"/>
      </right>
      <top>
        <color indexed="63"/>
      </top>
      <bottom>
        <color indexed="63"/>
      </bottom>
    </border>
    <border>
      <left style="thin"/>
      <right style="thin"/>
      <top style="thin"/>
      <bottom>
        <color indexed="63"/>
      </bottom>
    </border>
    <border>
      <left style="medium"/>
      <right style="medium">
        <color rgb="FF595959"/>
      </right>
      <top style="medium"/>
      <bottom style="medium"/>
    </border>
    <border>
      <left>
        <color indexed="63"/>
      </left>
      <right style="medium">
        <color rgb="FF595959"/>
      </right>
      <top style="medium"/>
      <bottom style="medium"/>
    </border>
    <border>
      <left>
        <color indexed="63"/>
      </left>
      <right style="medium"/>
      <top style="medium"/>
      <bottom style="medium"/>
    </border>
    <border>
      <left style="medium">
        <color rgb="FF595959"/>
      </left>
      <right style="medium">
        <color rgb="FF595959"/>
      </right>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color rgb="FF595959"/>
      </left>
      <right>
        <color indexed="63"/>
      </right>
      <top style="medium">
        <color rgb="FF595959"/>
      </top>
      <bottom style="medium">
        <color rgb="FF595959"/>
      </bottom>
    </border>
    <border>
      <left style="medium">
        <color rgb="FF595959"/>
      </left>
      <right style="medium">
        <color rgb="FF595959"/>
      </right>
      <top style="medium">
        <color rgb="FF59595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4" fillId="0" borderId="0">
      <alignment/>
      <protection/>
    </xf>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284">
    <xf numFmtId="0" fontId="0" fillId="0" borderId="0" xfId="0" applyAlignment="1">
      <alignment/>
    </xf>
    <xf numFmtId="0" fontId="0" fillId="0" borderId="0" xfId="0" applyAlignment="1">
      <alignment horizontal="left" vertical="top" wrapText="1"/>
    </xf>
    <xf numFmtId="0" fontId="23" fillId="0" borderId="0" xfId="53" applyFont="1" applyFill="1">
      <alignment/>
      <protection/>
    </xf>
    <xf numFmtId="0" fontId="2" fillId="0" borderId="0" xfId="53" applyFont="1" applyFill="1" applyAlignment="1">
      <alignment horizontal="center"/>
      <protection/>
    </xf>
    <xf numFmtId="49" fontId="24" fillId="0" borderId="0" xfId="53" applyNumberFormat="1" applyFont="1" applyFill="1" applyBorder="1" applyAlignment="1">
      <alignment horizontal="center" vertical="top"/>
      <protection/>
    </xf>
    <xf numFmtId="0" fontId="0" fillId="0" borderId="0" xfId="0" applyBorder="1" applyAlignment="1">
      <alignment/>
    </xf>
    <xf numFmtId="0" fontId="24" fillId="0" borderId="0" xfId="53" applyFont="1" applyFill="1" applyBorder="1" applyAlignment="1">
      <alignment horizontal="center" vertical="top" wrapText="1"/>
      <protection/>
    </xf>
    <xf numFmtId="0" fontId="24" fillId="0" borderId="0" xfId="53" applyFont="1" applyFill="1" applyBorder="1" applyAlignment="1">
      <alignment horizontal="left" vertical="top" wrapText="1"/>
      <protection/>
    </xf>
    <xf numFmtId="0" fontId="0" fillId="0" borderId="0" xfId="0" applyBorder="1" applyAlignment="1">
      <alignment horizontal="left" vertical="top" wrapText="1"/>
    </xf>
    <xf numFmtId="0" fontId="1" fillId="0" borderId="0" xfId="0" applyFont="1" applyFill="1" applyAlignment="1">
      <alignment/>
    </xf>
    <xf numFmtId="0" fontId="1" fillId="0" borderId="0" xfId="0" applyFont="1" applyFill="1" applyAlignment="1">
      <alignment/>
    </xf>
    <xf numFmtId="0" fontId="26" fillId="0" borderId="0" xfId="0" applyFont="1" applyAlignment="1">
      <alignment/>
    </xf>
    <xf numFmtId="0" fontId="2" fillId="0" borderId="0" xfId="0" applyFont="1" applyFill="1" applyAlignment="1">
      <alignment horizontal="center"/>
    </xf>
    <xf numFmtId="0" fontId="24" fillId="0" borderId="10" xfId="0" applyFont="1" applyFill="1" applyBorder="1" applyAlignment="1">
      <alignment horizontal="center" vertical="center" wrapText="1"/>
    </xf>
    <xf numFmtId="168" fontId="24" fillId="0" borderId="10" xfId="0" applyNumberFormat="1" applyFont="1" applyFill="1" applyBorder="1" applyAlignment="1">
      <alignment horizontal="right" vertical="top" wrapText="1"/>
    </xf>
    <xf numFmtId="168" fontId="24" fillId="24" borderId="10" xfId="0" applyNumberFormat="1" applyFont="1" applyFill="1" applyBorder="1" applyAlignment="1">
      <alignment horizontal="right" vertical="center" wrapText="1"/>
    </xf>
    <xf numFmtId="168" fontId="24" fillId="24" borderId="10" xfId="0" applyNumberFormat="1" applyFont="1" applyFill="1" applyBorder="1" applyAlignment="1">
      <alignment horizontal="right" vertical="center"/>
    </xf>
    <xf numFmtId="0" fontId="24" fillId="24" borderId="10" xfId="0" applyFont="1" applyFill="1" applyBorder="1" applyAlignment="1">
      <alignment horizontal="left" vertical="center" wrapText="1" indent="1"/>
    </xf>
    <xf numFmtId="0" fontId="24" fillId="24" borderId="10" xfId="0" applyFont="1" applyFill="1" applyBorder="1" applyAlignment="1">
      <alignment vertical="center" wrapText="1"/>
    </xf>
    <xf numFmtId="0" fontId="1" fillId="0" borderId="10" xfId="0" applyFont="1" applyBorder="1" applyAlignment="1">
      <alignment vertical="top" wrapText="1"/>
    </xf>
    <xf numFmtId="0" fontId="1" fillId="0" borderId="10" xfId="0" applyFont="1" applyBorder="1" applyAlignment="1">
      <alignment horizontal="left" wrapText="1"/>
    </xf>
    <xf numFmtId="0" fontId="25" fillId="24" borderId="10" xfId="0" applyFont="1" applyFill="1" applyBorder="1" applyAlignment="1">
      <alignment horizontal="center" vertical="center" wrapText="1"/>
    </xf>
    <xf numFmtId="169" fontId="0" fillId="0" borderId="0" xfId="0" applyNumberFormat="1" applyAlignment="1">
      <alignment/>
    </xf>
    <xf numFmtId="49" fontId="25" fillId="0" borderId="10" xfId="0" applyNumberFormat="1" applyFont="1" applyFill="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center"/>
    </xf>
    <xf numFmtId="168"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top" wrapText="1"/>
    </xf>
    <xf numFmtId="0" fontId="13" fillId="0" borderId="0" xfId="0" applyFont="1" applyAlignment="1">
      <alignment/>
    </xf>
    <xf numFmtId="0" fontId="24" fillId="0" borderId="11" xfId="0" applyFont="1" applyFill="1" applyBorder="1" applyAlignment="1">
      <alignment horizontal="center" vertical="top" wrapText="1"/>
    </xf>
    <xf numFmtId="0" fontId="0" fillId="0" borderId="0" xfId="0" applyFill="1" applyAlignment="1">
      <alignment/>
    </xf>
    <xf numFmtId="49" fontId="2"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left" vertical="top" wrapText="1"/>
    </xf>
    <xf numFmtId="0" fontId="26" fillId="0" borderId="10" xfId="0" applyFont="1" applyBorder="1" applyAlignment="1">
      <alignment wrapText="1"/>
    </xf>
    <xf numFmtId="0" fontId="26" fillId="0" borderId="10" xfId="0" applyFont="1" applyBorder="1" applyAlignment="1">
      <alignment vertical="top" wrapText="1"/>
    </xf>
    <xf numFmtId="49" fontId="1" fillId="0" borderId="10" xfId="0" applyNumberFormat="1" applyFont="1" applyFill="1" applyBorder="1" applyAlignment="1">
      <alignment horizontal="center" vertical="top" wrapText="1"/>
    </xf>
    <xf numFmtId="0" fontId="26" fillId="0" borderId="0" xfId="0" applyFont="1" applyFill="1" applyAlignment="1">
      <alignment vertical="top" wrapText="1"/>
    </xf>
    <xf numFmtId="0" fontId="24" fillId="0" borderId="12" xfId="53" applyFont="1" applyFill="1" applyBorder="1" applyAlignment="1">
      <alignment horizontal="center" vertical="center" wrapText="1"/>
      <protection/>
    </xf>
    <xf numFmtId="49" fontId="2" fillId="0" borderId="13" xfId="0" applyNumberFormat="1" applyFont="1" applyFill="1" applyBorder="1" applyAlignment="1">
      <alignment horizontal="center" vertical="top"/>
    </xf>
    <xf numFmtId="49" fontId="2" fillId="0" borderId="10" xfId="53" applyNumberFormat="1" applyFont="1" applyFill="1" applyBorder="1" applyAlignment="1">
      <alignment horizontal="left" vertical="center" wrapText="1"/>
      <protection/>
    </xf>
    <xf numFmtId="0" fontId="2" fillId="0" borderId="10" xfId="53" applyFont="1" applyFill="1" applyBorder="1" applyAlignment="1">
      <alignment horizontal="left" vertical="center" wrapText="1"/>
      <protection/>
    </xf>
    <xf numFmtId="49" fontId="2" fillId="0" borderId="14" xfId="53" applyNumberFormat="1" applyFont="1" applyFill="1" applyBorder="1" applyAlignment="1">
      <alignment horizontal="center" vertical="top"/>
      <protection/>
    </xf>
    <xf numFmtId="49" fontId="1" fillId="0" borderId="14" xfId="53" applyNumberFormat="1" applyFont="1" applyFill="1" applyBorder="1" applyAlignment="1">
      <alignment horizontal="center" vertical="top"/>
      <protection/>
    </xf>
    <xf numFmtId="0" fontId="1" fillId="0" borderId="14" xfId="53" applyFont="1" applyFill="1" applyBorder="1" applyAlignment="1">
      <alignment horizontal="justify" vertical="top" wrapText="1"/>
      <protection/>
    </xf>
    <xf numFmtId="0" fontId="1" fillId="0" borderId="14" xfId="53" applyFont="1" applyFill="1" applyBorder="1" applyAlignment="1">
      <alignment horizontal="center" vertical="top" wrapText="1"/>
      <protection/>
    </xf>
    <xf numFmtId="0" fontId="1" fillId="0" borderId="14" xfId="53" applyFont="1" applyFill="1" applyBorder="1" applyAlignment="1">
      <alignment horizontal="center" vertical="top"/>
      <protection/>
    </xf>
    <xf numFmtId="0" fontId="1" fillId="0" borderId="14" xfId="53" applyFont="1" applyFill="1" applyBorder="1" applyAlignment="1">
      <alignment horizontal="left" vertical="top" wrapText="1"/>
      <protection/>
    </xf>
    <xf numFmtId="0" fontId="1" fillId="0" borderId="14" xfId="53" applyFont="1" applyFill="1" applyBorder="1" applyAlignment="1">
      <alignment horizontal="left" vertical="top" wrapText="1"/>
      <protection/>
    </xf>
    <xf numFmtId="49" fontId="1" fillId="0" borderId="12" xfId="53" applyNumberFormat="1" applyFont="1" applyFill="1" applyBorder="1" applyAlignment="1">
      <alignment horizontal="center" vertical="top"/>
      <protection/>
    </xf>
    <xf numFmtId="0" fontId="1" fillId="0" borderId="12" xfId="53" applyFont="1" applyFill="1" applyBorder="1" applyAlignment="1">
      <alignment horizontal="justify" vertical="top" wrapText="1"/>
      <protection/>
    </xf>
    <xf numFmtId="0" fontId="1" fillId="0" borderId="12" xfId="53" applyFont="1" applyFill="1" applyBorder="1" applyAlignment="1">
      <alignment horizontal="center" vertical="top" wrapText="1"/>
      <protection/>
    </xf>
    <xf numFmtId="0" fontId="1" fillId="0" borderId="12" xfId="53" applyFont="1" applyFill="1" applyBorder="1" applyAlignment="1">
      <alignment horizontal="left" vertical="top" wrapText="1"/>
      <protection/>
    </xf>
    <xf numFmtId="49" fontId="1" fillId="0" borderId="10" xfId="53" applyNumberFormat="1" applyFont="1" applyFill="1" applyBorder="1" applyAlignment="1">
      <alignment horizontal="center" vertical="top"/>
      <protection/>
    </xf>
    <xf numFmtId="0" fontId="1" fillId="0" borderId="10" xfId="53" applyFont="1" applyFill="1" applyBorder="1" applyAlignment="1">
      <alignment horizontal="left" vertical="top" wrapText="1"/>
      <protection/>
    </xf>
    <xf numFmtId="0" fontId="1" fillId="0" borderId="10" xfId="53" applyFont="1" applyFill="1" applyBorder="1" applyAlignment="1">
      <alignment horizontal="center" vertical="top" wrapText="1"/>
      <protection/>
    </xf>
    <xf numFmtId="49" fontId="2" fillId="0" borderId="10" xfId="0" applyNumberFormat="1" applyFont="1" applyFill="1" applyBorder="1" applyAlignment="1">
      <alignment horizontal="center" vertical="center"/>
    </xf>
    <xf numFmtId="0" fontId="24" fillId="0" borderId="10" xfId="0" applyFont="1" applyFill="1" applyBorder="1" applyAlignment="1">
      <alignment vertical="top" wrapText="1"/>
    </xf>
    <xf numFmtId="49" fontId="24" fillId="0" borderId="10" xfId="0" applyNumberFormat="1" applyFont="1" applyFill="1" applyBorder="1" applyAlignment="1">
      <alignment horizontal="center" vertical="top"/>
    </xf>
    <xf numFmtId="0" fontId="24" fillId="0" borderId="10" xfId="0" applyFont="1" applyFill="1" applyBorder="1" applyAlignment="1">
      <alignment horizontal="center" vertical="top"/>
    </xf>
    <xf numFmtId="168" fontId="24" fillId="0" borderId="10" xfId="0" applyNumberFormat="1" applyFont="1" applyFill="1" applyBorder="1" applyAlignment="1">
      <alignment horizontal="right" vertical="top"/>
    </xf>
    <xf numFmtId="0" fontId="24" fillId="0" borderId="10" xfId="0" applyFont="1" applyFill="1" applyBorder="1" applyAlignment="1">
      <alignment horizontal="left" vertical="top" wrapText="1"/>
    </xf>
    <xf numFmtId="0" fontId="24" fillId="0" borderId="10" xfId="0" applyFont="1" applyFill="1" applyBorder="1" applyAlignment="1">
      <alignment horizontal="center" vertical="top" wrapText="1"/>
    </xf>
    <xf numFmtId="49" fontId="30" fillId="0" borderId="10" xfId="0" applyNumberFormat="1" applyFont="1" applyBorder="1" applyAlignment="1">
      <alignment horizontal="left" vertical="top" wrapText="1"/>
    </xf>
    <xf numFmtId="0" fontId="36" fillId="0" borderId="10" xfId="0" applyFont="1" applyBorder="1" applyAlignment="1">
      <alignment vertical="top" wrapText="1"/>
    </xf>
    <xf numFmtId="49" fontId="24" fillId="0" borderId="10" xfId="0" applyNumberFormat="1" applyFont="1" applyFill="1" applyBorder="1" applyAlignment="1">
      <alignment horizontal="left" vertical="top" wrapText="1"/>
    </xf>
    <xf numFmtId="168" fontId="0" fillId="0" borderId="0" xfId="0" applyNumberFormat="1" applyAlignment="1">
      <alignment/>
    </xf>
    <xf numFmtId="0" fontId="0" fillId="0" borderId="0" xfId="0" applyAlignment="1">
      <alignment/>
    </xf>
    <xf numFmtId="49" fontId="25" fillId="0"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53" applyFont="1" applyFill="1" applyBorder="1" applyAlignment="1">
      <alignment horizont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2" fillId="0" borderId="0" xfId="0" applyFont="1" applyFill="1" applyAlignment="1">
      <alignment horizontal="center" vertical="center" wrapText="1"/>
    </xf>
    <xf numFmtId="0" fontId="31" fillId="0" borderId="0" xfId="0" applyFont="1" applyAlignment="1">
      <alignment horizontal="center" vertical="center"/>
    </xf>
    <xf numFmtId="169" fontId="24" fillId="0" borderId="10" xfId="0" applyNumberFormat="1" applyFont="1" applyFill="1" applyBorder="1" applyAlignment="1">
      <alignment horizontal="right" vertical="top"/>
    </xf>
    <xf numFmtId="9" fontId="1" fillId="0" borderId="10" xfId="58" applyFont="1" applyFill="1" applyBorder="1" applyAlignment="1">
      <alignment horizontal="center" vertical="center"/>
    </xf>
    <xf numFmtId="3" fontId="1" fillId="0" borderId="10" xfId="0" applyNumberFormat="1" applyFont="1" applyFill="1" applyBorder="1" applyAlignment="1">
      <alignment horizontal="center" vertical="center" wrapText="1"/>
    </xf>
    <xf numFmtId="9" fontId="24" fillId="0" borderId="10" xfId="58" applyFont="1" applyFill="1" applyBorder="1" applyAlignment="1">
      <alignment horizontal="right" vertical="top"/>
    </xf>
    <xf numFmtId="10" fontId="24" fillId="0" borderId="10" xfId="58" applyNumberFormat="1" applyFont="1" applyFill="1" applyBorder="1" applyAlignment="1">
      <alignment horizontal="right" vertical="top"/>
    </xf>
    <xf numFmtId="10" fontId="24" fillId="24" borderId="10" xfId="58" applyNumberFormat="1" applyFont="1" applyFill="1" applyBorder="1" applyAlignment="1">
      <alignment horizontal="right" vertical="center"/>
    </xf>
    <xf numFmtId="168" fontId="1" fillId="0" borderId="10" xfId="0" applyNumberFormat="1" applyFont="1" applyFill="1" applyBorder="1" applyAlignment="1">
      <alignment horizontal="center" vertical="center" wrapText="1"/>
    </xf>
    <xf numFmtId="0" fontId="40" fillId="0" borderId="0" xfId="0" applyFont="1" applyAlignment="1">
      <alignment vertic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xf>
    <xf numFmtId="0" fontId="44" fillId="0" borderId="18" xfId="0" applyFont="1" applyBorder="1" applyAlignment="1">
      <alignment vertical="center" wrapText="1"/>
    </xf>
    <xf numFmtId="0" fontId="44" fillId="0" borderId="18" xfId="0" applyFont="1" applyBorder="1" applyAlignment="1">
      <alignment horizontal="center" vertical="center"/>
    </xf>
    <xf numFmtId="0" fontId="0" fillId="0" borderId="0" xfId="0" applyFont="1" applyAlignment="1">
      <alignment/>
    </xf>
    <xf numFmtId="0" fontId="39" fillId="0" borderId="0" xfId="0" applyFont="1" applyAlignment="1">
      <alignment horizontal="center" vertical="center"/>
    </xf>
    <xf numFmtId="14" fontId="44" fillId="0" borderId="18" xfId="0" applyNumberFormat="1" applyFont="1" applyBorder="1" applyAlignment="1">
      <alignment horizontal="center" vertical="center"/>
    </xf>
    <xf numFmtId="0" fontId="44" fillId="0" borderId="18" xfId="0" applyFont="1" applyBorder="1" applyAlignment="1">
      <alignment horizontal="center" vertical="center" wrapText="1"/>
    </xf>
    <xf numFmtId="0" fontId="39" fillId="0" borderId="0" xfId="0" applyFont="1" applyAlignment="1">
      <alignment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3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justify" vertical="center" wrapText="1"/>
    </xf>
    <xf numFmtId="0" fontId="42" fillId="0" borderId="21" xfId="0" applyFont="1" applyBorder="1" applyAlignment="1">
      <alignment horizontal="center" vertical="center" wrapText="1"/>
    </xf>
    <xf numFmtId="0" fontId="42" fillId="0" borderId="21" xfId="0" applyFont="1" applyBorder="1" applyAlignment="1">
      <alignment horizontal="justify" vertical="center" wrapText="1"/>
    </xf>
    <xf numFmtId="0" fontId="37" fillId="0" borderId="13" xfId="0" applyFont="1" applyBorder="1" applyAlignment="1">
      <alignment horizontal="center" vertical="center" wrapText="1"/>
    </xf>
    <xf numFmtId="0" fontId="1" fillId="0" borderId="13" xfId="0" applyFont="1" applyBorder="1" applyAlignment="1">
      <alignment horizontal="left" vertical="top"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3" xfId="0" applyFont="1" applyBorder="1" applyAlignment="1">
      <alignment horizontal="justify" vertical="center" wrapText="1"/>
    </xf>
    <xf numFmtId="0" fontId="37" fillId="0" borderId="24" xfId="0" applyFont="1" applyBorder="1" applyAlignment="1">
      <alignment horizontal="center" vertical="center" wrapText="1"/>
    </xf>
    <xf numFmtId="0" fontId="42" fillId="0" borderId="20" xfId="0" applyFont="1" applyBorder="1" applyAlignment="1">
      <alignment vertical="center" wrapText="1"/>
    </xf>
    <xf numFmtId="0" fontId="42" fillId="0" borderId="13" xfId="0" applyFont="1" applyBorder="1" applyAlignment="1">
      <alignment horizontal="center" vertical="center" wrapText="1"/>
    </xf>
    <xf numFmtId="0" fontId="42" fillId="0" borderId="13" xfId="0" applyFont="1" applyBorder="1" applyAlignment="1">
      <alignment horizontal="justify" vertical="center" wrapText="1"/>
    </xf>
    <xf numFmtId="2" fontId="37" fillId="0" borderId="23"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1" fillId="0" borderId="21" xfId="0" applyFont="1" applyBorder="1" applyAlignment="1">
      <alignment vertical="top" wrapText="1"/>
    </xf>
    <xf numFmtId="0" fontId="37" fillId="0" borderId="25" xfId="0" applyFont="1" applyBorder="1" applyAlignment="1">
      <alignment horizontal="center" vertical="center" wrapText="1"/>
    </xf>
    <xf numFmtId="0" fontId="37" fillId="0" borderId="25" xfId="0" applyFont="1" applyBorder="1" applyAlignment="1">
      <alignment horizontal="justify" vertical="center" wrapText="1"/>
    </xf>
    <xf numFmtId="0" fontId="0" fillId="0" borderId="10" xfId="0" applyBorder="1" applyAlignment="1">
      <alignment/>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2" fontId="42" fillId="0" borderId="13" xfId="0" applyNumberFormat="1" applyFont="1" applyBorder="1" applyAlignment="1">
      <alignment horizontal="center" vertical="center" wrapText="1"/>
    </xf>
    <xf numFmtId="2" fontId="42" fillId="0" borderId="10" xfId="0" applyNumberFormat="1" applyFont="1" applyBorder="1" applyAlignment="1">
      <alignment horizontal="center" vertical="center" wrapText="1"/>
    </xf>
    <xf numFmtId="2" fontId="42" fillId="0" borderId="21" xfId="0" applyNumberFormat="1" applyFont="1" applyBorder="1" applyAlignment="1">
      <alignment horizontal="center" vertical="center" wrapText="1"/>
    </xf>
    <xf numFmtId="0" fontId="0" fillId="0" borderId="10" xfId="0" applyFont="1" applyBorder="1" applyAlignment="1">
      <alignment/>
    </xf>
    <xf numFmtId="2" fontId="37" fillId="0" borderId="25" xfId="0" applyNumberFormat="1" applyFont="1" applyBorder="1" applyAlignment="1">
      <alignment horizontal="center" vertical="center" wrapText="1"/>
    </xf>
    <xf numFmtId="2" fontId="42" fillId="0" borderId="20" xfId="0" applyNumberFormat="1" applyFont="1" applyBorder="1" applyAlignment="1">
      <alignment horizontal="center" vertical="center" wrapText="1"/>
    </xf>
    <xf numFmtId="0" fontId="0" fillId="25" borderId="0" xfId="0" applyFill="1" applyAlignment="1">
      <alignment/>
    </xf>
    <xf numFmtId="2" fontId="37" fillId="0" borderId="24" xfId="0" applyNumberFormat="1" applyFont="1" applyBorder="1" applyAlignment="1">
      <alignment horizontal="center" vertical="center" wrapText="1"/>
    </xf>
    <xf numFmtId="2" fontId="37" fillId="0" borderId="29" xfId="0" applyNumberFormat="1" applyFont="1" applyBorder="1" applyAlignment="1">
      <alignment horizontal="center" vertical="center" wrapText="1"/>
    </xf>
    <xf numFmtId="2" fontId="37" fillId="0" borderId="30" xfId="0" applyNumberFormat="1"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37" fillId="0" borderId="23" xfId="0" applyFont="1" applyBorder="1" applyAlignment="1">
      <alignment horizontal="center" wrapText="1"/>
    </xf>
    <xf numFmtId="0" fontId="37" fillId="0" borderId="29" xfId="0" applyFont="1" applyBorder="1" applyAlignment="1">
      <alignment horizontal="center" vertical="center" wrapText="1"/>
    </xf>
    <xf numFmtId="2" fontId="37" fillId="0" borderId="31" xfId="0" applyNumberFormat="1" applyFont="1" applyBorder="1" applyAlignment="1">
      <alignment horizontal="center" vertical="center" wrapText="1"/>
    </xf>
    <xf numFmtId="0" fontId="25" fillId="26" borderId="10" xfId="0" applyFont="1" applyFill="1" applyBorder="1" applyAlignment="1">
      <alignment horizontal="left" vertical="top" wrapText="1"/>
    </xf>
    <xf numFmtId="0" fontId="24" fillId="26" borderId="10" xfId="0" applyFont="1" applyFill="1" applyBorder="1" applyAlignment="1">
      <alignment horizontal="center" vertical="center" wrapText="1"/>
    </xf>
    <xf numFmtId="168" fontId="25" fillId="26" borderId="10" xfId="0" applyNumberFormat="1" applyFont="1" applyFill="1" applyBorder="1" applyAlignment="1">
      <alignment horizontal="right" vertical="top" wrapText="1"/>
    </xf>
    <xf numFmtId="49" fontId="25" fillId="26" borderId="10" xfId="0" applyNumberFormat="1" applyFont="1" applyFill="1" applyBorder="1" applyAlignment="1">
      <alignment horizontal="center" vertical="top"/>
    </xf>
    <xf numFmtId="0" fontId="25" fillId="26" borderId="10" xfId="0" applyFont="1" applyFill="1" applyBorder="1" applyAlignment="1">
      <alignment vertical="top" wrapText="1"/>
    </xf>
    <xf numFmtId="49" fontId="25" fillId="26" borderId="10" xfId="0" applyNumberFormat="1" applyFont="1" applyFill="1" applyBorder="1" applyAlignment="1">
      <alignment horizontal="center" vertical="center" wrapText="1"/>
    </xf>
    <xf numFmtId="10" fontId="25" fillId="26" borderId="10" xfId="58" applyNumberFormat="1" applyFont="1" applyFill="1" applyBorder="1" applyAlignment="1">
      <alignment horizontal="right" vertical="top" wrapText="1"/>
    </xf>
    <xf numFmtId="0" fontId="25" fillId="26" borderId="10" xfId="0" applyFont="1" applyFill="1" applyBorder="1" applyAlignment="1">
      <alignment horizontal="center" vertical="top"/>
    </xf>
    <xf numFmtId="169" fontId="25" fillId="26" borderId="10" xfId="0" applyNumberFormat="1" applyFont="1" applyFill="1" applyBorder="1" applyAlignment="1">
      <alignment horizontal="right" vertical="top"/>
    </xf>
    <xf numFmtId="10" fontId="25" fillId="26" borderId="10" xfId="58" applyNumberFormat="1" applyFont="1" applyFill="1" applyBorder="1" applyAlignment="1">
      <alignment horizontal="right" vertical="top"/>
    </xf>
    <xf numFmtId="0" fontId="24" fillId="26" borderId="10" xfId="0" applyFont="1" applyFill="1" applyBorder="1" applyAlignment="1">
      <alignment vertical="top" wrapText="1"/>
    </xf>
    <xf numFmtId="49" fontId="24" fillId="26" borderId="10" xfId="0" applyNumberFormat="1" applyFont="1" applyFill="1" applyBorder="1" applyAlignment="1">
      <alignment horizontal="center" vertical="top"/>
    </xf>
    <xf numFmtId="0" fontId="24" fillId="26" borderId="10" xfId="0" applyFont="1" applyFill="1" applyBorder="1" applyAlignment="1">
      <alignment horizontal="center" vertical="top"/>
    </xf>
    <xf numFmtId="169" fontId="24" fillId="26" borderId="10" xfId="0" applyNumberFormat="1" applyFont="1" applyFill="1" applyBorder="1" applyAlignment="1">
      <alignment horizontal="right" vertical="top"/>
    </xf>
    <xf numFmtId="10" fontId="24" fillId="26" borderId="10" xfId="58" applyNumberFormat="1" applyFont="1" applyFill="1" applyBorder="1" applyAlignment="1">
      <alignment horizontal="right" vertical="top"/>
    </xf>
    <xf numFmtId="168" fontId="25" fillId="26" borderId="10" xfId="0" applyNumberFormat="1" applyFont="1" applyFill="1" applyBorder="1" applyAlignment="1">
      <alignment horizontal="right" vertical="top"/>
    </xf>
    <xf numFmtId="0" fontId="25" fillId="26" borderId="10" xfId="0" applyFont="1" applyFill="1" applyBorder="1" applyAlignment="1">
      <alignment horizontal="left" vertical="center" wrapText="1"/>
    </xf>
    <xf numFmtId="168" fontId="25" fillId="26" borderId="10" xfId="0" applyNumberFormat="1" applyFont="1" applyFill="1" applyBorder="1" applyAlignment="1">
      <alignment horizontal="right" vertical="center" wrapText="1"/>
    </xf>
    <xf numFmtId="0" fontId="24" fillId="26" borderId="10" xfId="0" applyFont="1" applyFill="1" applyBorder="1" applyAlignment="1">
      <alignment horizontal="left" vertical="center" wrapText="1"/>
    </xf>
    <xf numFmtId="168" fontId="24" fillId="26" borderId="10" xfId="0" applyNumberFormat="1" applyFont="1" applyFill="1" applyBorder="1" applyAlignment="1">
      <alignment horizontal="right" vertical="center" wrapText="1"/>
    </xf>
    <xf numFmtId="0" fontId="24" fillId="26" borderId="10" xfId="0" applyFont="1" applyFill="1" applyBorder="1" applyAlignment="1">
      <alignment horizontal="left" vertical="center" wrapText="1" indent="1"/>
    </xf>
    <xf numFmtId="168" fontId="24" fillId="26" borderId="10" xfId="0" applyNumberFormat="1" applyFont="1" applyFill="1" applyBorder="1" applyAlignment="1">
      <alignment horizontal="right" vertical="center"/>
    </xf>
    <xf numFmtId="0" fontId="24" fillId="26" borderId="10" xfId="0" applyFont="1" applyFill="1" applyBorder="1" applyAlignment="1">
      <alignment vertical="center" wrapText="1"/>
    </xf>
    <xf numFmtId="168" fontId="25" fillId="26" borderId="10" xfId="0" applyNumberFormat="1" applyFont="1" applyFill="1" applyBorder="1" applyAlignment="1">
      <alignment horizontal="right" vertical="center"/>
    </xf>
    <xf numFmtId="10" fontId="24" fillId="26" borderId="10" xfId="58" applyNumberFormat="1" applyFont="1" applyFill="1" applyBorder="1" applyAlignment="1">
      <alignment horizontal="right" vertical="center"/>
    </xf>
    <xf numFmtId="168" fontId="24" fillId="26" borderId="10" xfId="0" applyNumberFormat="1" applyFont="1" applyFill="1" applyBorder="1" applyAlignment="1">
      <alignment horizontal="right" vertical="top" wrapText="1"/>
    </xf>
    <xf numFmtId="0" fontId="44" fillId="0" borderId="19" xfId="0" applyFont="1" applyBorder="1" applyAlignment="1">
      <alignment horizontal="center" vertical="center"/>
    </xf>
    <xf numFmtId="0" fontId="44" fillId="0" borderId="20" xfId="0" applyFont="1" applyBorder="1" applyAlignment="1">
      <alignment vertical="center" wrapText="1"/>
    </xf>
    <xf numFmtId="14" fontId="44" fillId="0" borderId="20" xfId="0" applyNumberFormat="1"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6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169" fontId="1" fillId="0" borderId="10" xfId="0" applyNumberFormat="1" applyFont="1" applyFill="1" applyBorder="1" applyAlignment="1">
      <alignment horizontal="center" wrapText="1"/>
    </xf>
    <xf numFmtId="2" fontId="1" fillId="0" borderId="10" xfId="0" applyNumberFormat="1" applyFont="1" applyBorder="1" applyAlignment="1">
      <alignment horizontal="center"/>
    </xf>
    <xf numFmtId="0" fontId="24" fillId="25" borderId="10" xfId="0" applyFont="1" applyFill="1" applyBorder="1" applyAlignment="1">
      <alignment horizontal="center" vertical="center" wrapText="1"/>
    </xf>
    <xf numFmtId="168" fontId="24" fillId="0" borderId="10" xfId="0" applyNumberFormat="1" applyFont="1" applyFill="1" applyBorder="1" applyAlignment="1">
      <alignment horizontal="right" vertical="center"/>
    </xf>
    <xf numFmtId="10" fontId="24" fillId="0" borderId="10" xfId="58" applyNumberFormat="1" applyFont="1" applyFill="1" applyBorder="1" applyAlignment="1">
      <alignment horizontal="right" vertical="center"/>
    </xf>
    <xf numFmtId="168" fontId="24" fillId="0" borderId="10" xfId="0" applyNumberFormat="1" applyFont="1" applyFill="1" applyBorder="1" applyAlignment="1">
      <alignment horizontal="right" vertical="center" wrapText="1"/>
    </xf>
    <xf numFmtId="0" fontId="1" fillId="0" borderId="10" xfId="0" applyFont="1" applyBorder="1" applyAlignment="1">
      <alignment wrapText="1"/>
    </xf>
    <xf numFmtId="0" fontId="1" fillId="0" borderId="10" xfId="0" applyFont="1" applyFill="1" applyBorder="1" applyAlignment="1">
      <alignment horizontal="justify" vertical="center"/>
    </xf>
    <xf numFmtId="169" fontId="1" fillId="0" borderId="10" xfId="0" applyNumberFormat="1" applyFont="1" applyFill="1" applyBorder="1" applyAlignment="1">
      <alignment horizontal="left" vertical="top" wrapText="1"/>
    </xf>
    <xf numFmtId="168" fontId="25" fillId="0" borderId="10" xfId="0" applyNumberFormat="1" applyFont="1" applyFill="1" applyBorder="1" applyAlignment="1">
      <alignment horizontal="right" vertical="center" wrapText="1"/>
    </xf>
    <xf numFmtId="168" fontId="25" fillId="27" borderId="10" xfId="0" applyNumberFormat="1" applyFont="1" applyFill="1" applyBorder="1" applyAlignment="1">
      <alignment horizontal="right" vertical="top" wrapText="1"/>
    </xf>
    <xf numFmtId="168" fontId="24" fillId="27" borderId="10" xfId="0" applyNumberFormat="1" applyFont="1" applyFill="1" applyBorder="1" applyAlignment="1">
      <alignment horizontal="right" vertical="top" wrapText="1"/>
    </xf>
    <xf numFmtId="168" fontId="24" fillId="27" borderId="10" xfId="0" applyNumberFormat="1"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 fillId="0" borderId="21"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13" xfId="0" applyFont="1" applyFill="1" applyBorder="1" applyAlignment="1">
      <alignment horizontal="center" vertical="top" wrapText="1"/>
    </xf>
    <xf numFmtId="3" fontId="1" fillId="0" borderId="21"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1" fillId="0" borderId="21" xfId="0" applyFont="1" applyFill="1" applyBorder="1" applyAlignment="1">
      <alignment horizontal="center" vertical="top" wrapText="1"/>
    </xf>
    <xf numFmtId="0" fontId="1" fillId="0" borderId="13" xfId="0" applyFont="1" applyFill="1" applyBorder="1" applyAlignment="1">
      <alignment horizontal="center"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3" xfId="0" applyFont="1" applyFill="1" applyBorder="1" applyAlignment="1">
      <alignment horizontal="left" vertical="center" wrapText="1"/>
    </xf>
    <xf numFmtId="0" fontId="35" fillId="0" borderId="34" xfId="0" applyFont="1" applyFill="1" applyBorder="1" applyAlignment="1">
      <alignment horizontal="left" vertical="center"/>
    </xf>
    <xf numFmtId="0" fontId="35" fillId="0" borderId="27" xfId="0" applyFont="1" applyFill="1" applyBorder="1" applyAlignment="1">
      <alignment horizontal="left" vertical="center"/>
    </xf>
    <xf numFmtId="0" fontId="35" fillId="0" borderId="34" xfId="0" applyFont="1" applyFill="1" applyBorder="1" applyAlignment="1">
      <alignment horizontal="left" vertical="top"/>
    </xf>
    <xf numFmtId="0" fontId="35" fillId="0" borderId="27" xfId="0" applyFont="1" applyFill="1" applyBorder="1" applyAlignment="1">
      <alignment horizontal="left" vertical="top"/>
    </xf>
    <xf numFmtId="0" fontId="35" fillId="0" borderId="0" xfId="0" applyFont="1" applyAlignment="1">
      <alignment/>
    </xf>
    <xf numFmtId="0" fontId="0" fillId="0" borderId="0" xfId="0" applyFill="1" applyAlignment="1">
      <alignment horizontal="left" vertical="top" wrapText="1"/>
    </xf>
    <xf numFmtId="0" fontId="0" fillId="0" borderId="0" xfId="0" applyFill="1" applyAlignment="1">
      <alignment/>
    </xf>
    <xf numFmtId="0" fontId="2" fillId="0" borderId="10" xfId="0" applyFont="1" applyFill="1" applyBorder="1" applyAlignment="1">
      <alignment horizontal="center" vertical="top" wrapText="1"/>
    </xf>
    <xf numFmtId="0" fontId="37" fillId="0" borderId="10" xfId="0" applyFont="1" applyFill="1" applyBorder="1" applyAlignment="1">
      <alignment horizontal="center" vertical="center" wrapText="1"/>
    </xf>
    <xf numFmtId="0" fontId="37" fillId="0" borderId="10" xfId="0" applyFont="1" applyFill="1" applyBorder="1" applyAlignment="1">
      <alignment/>
    </xf>
    <xf numFmtId="0" fontId="2" fillId="0" borderId="34"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5" xfId="53" applyFont="1" applyFill="1" applyBorder="1" applyAlignment="1">
      <alignment horizontal="left" vertical="top" wrapText="1"/>
      <protection/>
    </xf>
    <xf numFmtId="0" fontId="0" fillId="0" borderId="34" xfId="0" applyFill="1" applyBorder="1" applyAlignment="1">
      <alignment horizontal="left" vertical="top" wrapText="1"/>
    </xf>
    <xf numFmtId="0" fontId="0" fillId="0" borderId="36" xfId="0" applyFill="1" applyBorder="1" applyAlignment="1">
      <alignment horizontal="left" vertical="top" wrapText="1"/>
    </xf>
    <xf numFmtId="0" fontId="2" fillId="0" borderId="37" xfId="0" applyFont="1" applyFill="1" applyBorder="1" applyAlignment="1">
      <alignment horizontal="left" vertical="top" wrapText="1"/>
    </xf>
    <xf numFmtId="0" fontId="0" fillId="0" borderId="38" xfId="0" applyBorder="1" applyAlignment="1">
      <alignment horizontal="left" wrapText="1"/>
    </xf>
    <xf numFmtId="0" fontId="0" fillId="0" borderId="26" xfId="0" applyBorder="1" applyAlignment="1">
      <alignment horizontal="left" wrapText="1"/>
    </xf>
    <xf numFmtId="0" fontId="2" fillId="0" borderId="39" xfId="53" applyFont="1" applyFill="1" applyBorder="1" applyAlignment="1">
      <alignment horizontal="left" vertical="top" wrapText="1"/>
      <protection/>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2" fillId="0" borderId="33" xfId="53" applyFont="1" applyFill="1" applyBorder="1" applyAlignment="1">
      <alignment horizontal="left" vertical="top" wrapText="1"/>
      <protection/>
    </xf>
    <xf numFmtId="0" fontId="2" fillId="0" borderId="34" xfId="53" applyFont="1" applyFill="1" applyBorder="1" applyAlignment="1">
      <alignment horizontal="left" vertical="top" wrapText="1"/>
      <protection/>
    </xf>
    <xf numFmtId="0" fontId="2" fillId="0" borderId="27" xfId="53" applyFont="1" applyFill="1" applyBorder="1" applyAlignment="1">
      <alignment horizontal="left" vertical="top" wrapText="1"/>
      <protection/>
    </xf>
    <xf numFmtId="0" fontId="0" fillId="0" borderId="34" xfId="0" applyBorder="1" applyAlignment="1">
      <alignment horizontal="left" vertical="top" wrapText="1"/>
    </xf>
    <xf numFmtId="0" fontId="0" fillId="0" borderId="27" xfId="0" applyBorder="1" applyAlignment="1">
      <alignment horizontal="left" vertical="top" wrapText="1"/>
    </xf>
    <xf numFmtId="0" fontId="1" fillId="0" borderId="0" xfId="0" applyFont="1" applyAlignment="1">
      <alignment horizontal="left" vertical="top" wrapText="1"/>
    </xf>
    <xf numFmtId="0" fontId="2" fillId="0" borderId="0" xfId="53" applyFont="1" applyFill="1" applyBorder="1" applyAlignment="1">
      <alignment horizontal="center"/>
      <protection/>
    </xf>
    <xf numFmtId="0" fontId="24" fillId="0" borderId="14" xfId="53" applyFont="1" applyFill="1" applyBorder="1" applyAlignment="1">
      <alignment horizontal="center" vertical="center" wrapText="1"/>
      <protection/>
    </xf>
    <xf numFmtId="0" fontId="24" fillId="0" borderId="12" xfId="53" applyFont="1" applyFill="1" applyBorder="1" applyAlignment="1">
      <alignment horizontal="center" vertical="center" wrapText="1"/>
      <protection/>
    </xf>
    <xf numFmtId="0" fontId="24" fillId="0" borderId="42" xfId="53"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 fillId="0" borderId="0" xfId="0" applyFont="1" applyFill="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0" fillId="0" borderId="0" xfId="0" applyAlignment="1">
      <alignment/>
    </xf>
    <xf numFmtId="0" fontId="4" fillId="0" borderId="0" xfId="0" applyFont="1" applyAlignment="1">
      <alignment horizontal="center" vertical="center"/>
    </xf>
    <xf numFmtId="49" fontId="1" fillId="0" borderId="10" xfId="0" applyNumberFormat="1" applyFont="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Alignment="1">
      <alignment horizontal="center" vertical="center"/>
    </xf>
    <xf numFmtId="0" fontId="13" fillId="0" borderId="0" xfId="0" applyFont="1" applyAlignment="1">
      <alignment horizontal="center" vertical="center"/>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 fillId="0" borderId="0" xfId="0" applyFont="1" applyFill="1" applyAlignment="1">
      <alignment horizontal="center" wrapText="1"/>
    </xf>
    <xf numFmtId="0" fontId="25" fillId="26" borderId="10" xfId="0" applyFont="1" applyFill="1" applyBorder="1" applyAlignment="1">
      <alignment horizontal="left" vertical="top" wrapText="1"/>
    </xf>
    <xf numFmtId="49" fontId="25" fillId="26" borderId="10" xfId="0" applyNumberFormat="1" applyFont="1" applyFill="1" applyBorder="1" applyAlignment="1">
      <alignment horizontal="center" vertical="top"/>
    </xf>
    <xf numFmtId="0" fontId="1" fillId="0" borderId="0" xfId="0" applyFont="1" applyFill="1" applyAlignment="1">
      <alignment horizontal="center"/>
    </xf>
    <xf numFmtId="49" fontId="25" fillId="26" borderId="10" xfId="0" applyNumberFormat="1" applyFont="1" applyFill="1" applyBorder="1" applyAlignment="1">
      <alignment horizontal="left" vertical="top" wrapText="1"/>
    </xf>
    <xf numFmtId="0" fontId="2" fillId="0" borderId="0" xfId="0" applyFont="1" applyFill="1" applyAlignment="1">
      <alignment horizontal="center" vertical="center" wrapText="1"/>
    </xf>
    <xf numFmtId="49" fontId="25" fillId="24" borderId="10" xfId="0" applyNumberFormat="1"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10" xfId="0" applyFont="1" applyFill="1" applyBorder="1" applyAlignment="1">
      <alignment horizontal="left" vertical="center" wrapText="1"/>
    </xf>
    <xf numFmtId="49" fontId="25" fillId="26" borderId="10" xfId="0" applyNumberFormat="1" applyFont="1" applyFill="1" applyBorder="1" applyAlignment="1">
      <alignment horizontal="center" vertical="center"/>
    </xf>
    <xf numFmtId="0" fontId="25" fillId="26" borderId="10" xfId="0" applyFont="1" applyFill="1" applyBorder="1" applyAlignment="1">
      <alignment horizontal="center" vertical="center"/>
    </xf>
    <xf numFmtId="0" fontId="25" fillId="24" borderId="21"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38" fillId="0" borderId="0" xfId="0" applyFont="1" applyAlignment="1">
      <alignment horizontal="center" wrapText="1"/>
    </xf>
    <xf numFmtId="0" fontId="25"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5" fillId="26" borderId="10" xfId="0" applyFont="1" applyFill="1" applyBorder="1" applyAlignment="1">
      <alignment horizontal="left" vertical="center" wrapText="1"/>
    </xf>
    <xf numFmtId="0" fontId="1" fillId="0" borderId="0" xfId="0" applyFont="1" applyAlignment="1">
      <alignment horizontal="center" vertical="center" wrapText="1"/>
    </xf>
    <xf numFmtId="0" fontId="41" fillId="0" borderId="0" xfId="42" applyFont="1" applyAlignment="1">
      <alignment horizontal="center" vertical="center" wrapText="1"/>
    </xf>
    <xf numFmtId="0" fontId="2" fillId="0" borderId="0" xfId="42" applyFont="1" applyAlignment="1">
      <alignment horizontal="center" wrapText="1"/>
    </xf>
    <xf numFmtId="0" fontId="39"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xf>
    <xf numFmtId="0" fontId="43" fillId="0" borderId="45"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19"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219075</xdr:colOff>
      <xdr:row>9</xdr:row>
      <xdr:rowOff>152400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19800" y="3086100"/>
          <a:ext cx="219075" cy="152400"/>
        </a:xfrm>
        <a:prstGeom prst="rect">
          <a:avLst/>
        </a:prstGeom>
        <a:noFill/>
        <a:ln w="9525" cmpd="sng">
          <a:noFill/>
        </a:ln>
      </xdr:spPr>
    </xdr:pic>
    <xdr:clientData/>
  </xdr:twoCellAnchor>
  <xdr:twoCellAnchor>
    <xdr:from>
      <xdr:col>6</xdr:col>
      <xdr:colOff>0</xdr:colOff>
      <xdr:row>9</xdr:row>
      <xdr:rowOff>0</xdr:rowOff>
    </xdr:from>
    <xdr:to>
      <xdr:col>6</xdr:col>
      <xdr:colOff>304800</xdr:colOff>
      <xdr:row>9</xdr:row>
      <xdr:rowOff>152400</xdr:rowOff>
    </xdr:to>
    <xdr:pic>
      <xdr:nvPicPr>
        <xdr:cNvPr id="2" name="Рисунок 7"/>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781800" y="3086100"/>
          <a:ext cx="304800" cy="152400"/>
        </a:xfrm>
        <a:prstGeom prst="rect">
          <a:avLst/>
        </a:prstGeom>
        <a:noFill/>
        <a:ln w="9525" cmpd="sng">
          <a:noFill/>
        </a:ln>
      </xdr:spPr>
    </xdr:pic>
    <xdr:clientData/>
  </xdr:twoCellAnchor>
  <xdr:twoCellAnchor>
    <xdr:from>
      <xdr:col>7</xdr:col>
      <xdr:colOff>0</xdr:colOff>
      <xdr:row>9</xdr:row>
      <xdr:rowOff>0</xdr:rowOff>
    </xdr:from>
    <xdr:to>
      <xdr:col>7</xdr:col>
      <xdr:colOff>323850</xdr:colOff>
      <xdr:row>9</xdr:row>
      <xdr:rowOff>152400</xdr:rowOff>
    </xdr:to>
    <xdr:pic>
      <xdr:nvPicPr>
        <xdr:cNvPr id="3" name="Рисунок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7543800" y="3086100"/>
          <a:ext cx="323850" cy="152400"/>
        </a:xfrm>
        <a:prstGeom prst="rect">
          <a:avLst/>
        </a:prstGeom>
        <a:noFill/>
        <a:ln w="9525" cmpd="sng">
          <a:noFill/>
        </a:ln>
      </xdr:spPr>
    </xdr:pic>
    <xdr:clientData/>
  </xdr:twoCellAnchor>
  <xdr:twoCellAnchor>
    <xdr:from>
      <xdr:col>8</xdr:col>
      <xdr:colOff>0</xdr:colOff>
      <xdr:row>9</xdr:row>
      <xdr:rowOff>0</xdr:rowOff>
    </xdr:from>
    <xdr:to>
      <xdr:col>8</xdr:col>
      <xdr:colOff>295275</xdr:colOff>
      <xdr:row>9</xdr:row>
      <xdr:rowOff>152400</xdr:rowOff>
    </xdr:to>
    <xdr:pic>
      <xdr:nvPicPr>
        <xdr:cNvPr id="4" name="Рисунок 9"/>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8305800" y="3086100"/>
          <a:ext cx="295275" cy="152400"/>
        </a:xfrm>
        <a:prstGeom prst="rect">
          <a:avLst/>
        </a:prstGeom>
        <a:noFill/>
        <a:ln w="9525" cmpd="sng">
          <a:noFill/>
        </a:ln>
      </xdr:spPr>
    </xdr:pic>
    <xdr:clientData/>
  </xdr:twoCellAnchor>
  <xdr:twoCellAnchor>
    <xdr:from>
      <xdr:col>9</xdr:col>
      <xdr:colOff>0</xdr:colOff>
      <xdr:row>9</xdr:row>
      <xdr:rowOff>0</xdr:rowOff>
    </xdr:from>
    <xdr:to>
      <xdr:col>9</xdr:col>
      <xdr:colOff>180975</xdr:colOff>
      <xdr:row>9</xdr:row>
      <xdr:rowOff>152400</xdr:rowOff>
    </xdr:to>
    <xdr:pic>
      <xdr:nvPicPr>
        <xdr:cNvPr id="5" name="Рисунок 1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9067800" y="3086100"/>
          <a:ext cx="1809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4"/>
  <sheetViews>
    <sheetView zoomScalePageLayoutView="0" workbookViewId="0" topLeftCell="A39">
      <selection activeCell="L16" sqref="L16"/>
    </sheetView>
  </sheetViews>
  <sheetFormatPr defaultColWidth="9.00390625" defaultRowHeight="12.75"/>
  <cols>
    <col min="1" max="2" width="6.625" style="0" customWidth="1"/>
    <col min="3" max="3" width="5.75390625" style="0" customWidth="1"/>
    <col min="4" max="4" width="27.875" style="0" customWidth="1"/>
    <col min="5" max="5" width="6.375" style="0" customWidth="1"/>
    <col min="6" max="6" width="7.625" style="0" customWidth="1"/>
    <col min="7" max="7" width="7.75390625" style="0" customWidth="1"/>
    <col min="8" max="8" width="8.00390625" style="0" customWidth="1"/>
    <col min="9" max="9" width="10.625" style="0" customWidth="1"/>
    <col min="10" max="11" width="7.75390625" style="0" customWidth="1"/>
    <col min="12" max="12" width="24.375" style="0" customWidth="1"/>
    <col min="13" max="13" width="9.125" style="0" hidden="1" customWidth="1"/>
  </cols>
  <sheetData>
    <row r="1" spans="9:13" ht="15.75" customHeight="1">
      <c r="I1" s="213" t="s">
        <v>262</v>
      </c>
      <c r="J1" s="214"/>
      <c r="K1" s="214"/>
      <c r="L1" s="214"/>
      <c r="M1" s="214"/>
    </row>
    <row r="2" spans="9:13" ht="12.75">
      <c r="I2" s="214"/>
      <c r="J2" s="214"/>
      <c r="K2" s="214"/>
      <c r="L2" s="214"/>
      <c r="M2" s="214"/>
    </row>
    <row r="3" spans="9:13" ht="12.75">
      <c r="I3" s="214"/>
      <c r="J3" s="214"/>
      <c r="K3" s="214"/>
      <c r="L3" s="214"/>
      <c r="M3" s="214"/>
    </row>
    <row r="4" spans="9:13" ht="9.75" customHeight="1">
      <c r="I4" s="214"/>
      <c r="J4" s="214"/>
      <c r="K4" s="214"/>
      <c r="L4" s="214"/>
      <c r="M4" s="214"/>
    </row>
    <row r="5" spans="1:12" ht="12.75">
      <c r="A5" s="212" t="s">
        <v>355</v>
      </c>
      <c r="B5" s="212"/>
      <c r="C5" s="212"/>
      <c r="D5" s="212"/>
      <c r="E5" s="212"/>
      <c r="F5" s="212"/>
      <c r="G5" s="212"/>
      <c r="H5" s="212"/>
      <c r="I5" s="212"/>
      <c r="J5" s="212"/>
      <c r="K5" s="212"/>
      <c r="L5" s="212"/>
    </row>
    <row r="6" spans="1:12" ht="12.75">
      <c r="A6" s="68"/>
      <c r="B6" s="68"/>
      <c r="C6" s="68"/>
      <c r="D6" s="68"/>
      <c r="E6" s="68"/>
      <c r="F6" s="68"/>
      <c r="G6" s="68"/>
      <c r="H6" s="68"/>
      <c r="I6" s="68"/>
      <c r="J6" s="68"/>
      <c r="K6" s="68"/>
      <c r="L6" s="68"/>
    </row>
    <row r="7" spans="1:12" ht="12.75">
      <c r="A7" s="68" t="s">
        <v>253</v>
      </c>
      <c r="B7" s="68"/>
      <c r="C7" s="68"/>
      <c r="D7" s="68"/>
      <c r="E7" s="68"/>
      <c r="F7" s="68"/>
      <c r="G7" s="68"/>
      <c r="H7" s="68"/>
      <c r="I7" s="68"/>
      <c r="J7" s="68"/>
      <c r="K7" s="68"/>
      <c r="L7" s="68"/>
    </row>
    <row r="9" spans="1:12" ht="26.25" customHeight="1">
      <c r="A9" s="216" t="s">
        <v>0</v>
      </c>
      <c r="B9" s="217"/>
      <c r="C9" s="215" t="s">
        <v>1</v>
      </c>
      <c r="D9" s="215" t="s">
        <v>2</v>
      </c>
      <c r="E9" s="215" t="s">
        <v>3</v>
      </c>
      <c r="F9" s="218" t="s">
        <v>260</v>
      </c>
      <c r="G9" s="218"/>
      <c r="H9" s="219"/>
      <c r="I9" s="197" t="s">
        <v>256</v>
      </c>
      <c r="J9" s="197" t="s">
        <v>257</v>
      </c>
      <c r="K9" s="197" t="s">
        <v>258</v>
      </c>
      <c r="L9" s="197" t="s">
        <v>259</v>
      </c>
    </row>
    <row r="10" spans="1:12" ht="24.75" customHeight="1">
      <c r="A10" s="217"/>
      <c r="B10" s="217"/>
      <c r="C10" s="215"/>
      <c r="D10" s="215"/>
      <c r="E10" s="215"/>
      <c r="F10" s="173">
        <v>2016</v>
      </c>
      <c r="G10" s="173">
        <v>2017</v>
      </c>
      <c r="H10" s="173">
        <v>2017</v>
      </c>
      <c r="I10" s="198"/>
      <c r="J10" s="198"/>
      <c r="K10" s="198"/>
      <c r="L10" s="198"/>
    </row>
    <row r="11" spans="1:12" ht="88.5" customHeight="1">
      <c r="A11" s="69" t="s">
        <v>14</v>
      </c>
      <c r="B11" s="69" t="s">
        <v>4</v>
      </c>
      <c r="C11" s="215"/>
      <c r="D11" s="215"/>
      <c r="E11" s="215"/>
      <c r="F11" s="173" t="s">
        <v>254</v>
      </c>
      <c r="G11" s="173" t="s">
        <v>261</v>
      </c>
      <c r="H11" s="173" t="s">
        <v>255</v>
      </c>
      <c r="I11" s="199"/>
      <c r="J11" s="199"/>
      <c r="K11" s="199"/>
      <c r="L11" s="199"/>
    </row>
    <row r="12" spans="1:12" ht="13.5" customHeight="1">
      <c r="A12" s="174" t="s">
        <v>6</v>
      </c>
      <c r="B12" s="174"/>
      <c r="C12" s="175"/>
      <c r="D12" s="204" t="s">
        <v>5</v>
      </c>
      <c r="E12" s="205"/>
      <c r="F12" s="205"/>
      <c r="G12" s="205"/>
      <c r="H12" s="205"/>
      <c r="I12" s="205"/>
      <c r="J12" s="205"/>
      <c r="K12" s="205"/>
      <c r="L12" s="206"/>
    </row>
    <row r="13" spans="1:12" ht="53.25" customHeight="1">
      <c r="A13" s="71" t="s">
        <v>6</v>
      </c>
      <c r="B13" s="72"/>
      <c r="C13" s="73">
        <v>1</v>
      </c>
      <c r="D13" s="34" t="s">
        <v>251</v>
      </c>
      <c r="E13" s="25" t="s">
        <v>129</v>
      </c>
      <c r="F13" s="176">
        <v>19438.2</v>
      </c>
      <c r="G13" s="176">
        <v>25925</v>
      </c>
      <c r="H13" s="176">
        <v>21537.5</v>
      </c>
      <c r="I13" s="176">
        <f>H13-G13</f>
        <v>-4387.5</v>
      </c>
      <c r="J13" s="176">
        <f>H13/G13%</f>
        <v>83.076181292189</v>
      </c>
      <c r="K13" s="176">
        <f>H13/F13%</f>
        <v>110.7998683005628</v>
      </c>
      <c r="L13" s="176"/>
    </row>
    <row r="14" spans="1:12" ht="17.25" customHeight="1">
      <c r="A14" s="174" t="s">
        <v>6</v>
      </c>
      <c r="B14" s="174" t="s">
        <v>148</v>
      </c>
      <c r="C14" s="175"/>
      <c r="D14" s="204" t="s">
        <v>110</v>
      </c>
      <c r="E14" s="205"/>
      <c r="F14" s="205"/>
      <c r="G14" s="205"/>
      <c r="H14" s="205"/>
      <c r="I14" s="205"/>
      <c r="J14" s="205"/>
      <c r="K14" s="205"/>
      <c r="L14" s="206"/>
    </row>
    <row r="15" spans="1:12" ht="89.25" customHeight="1">
      <c r="A15" s="71" t="s">
        <v>6</v>
      </c>
      <c r="B15" s="71" t="s">
        <v>148</v>
      </c>
      <c r="C15" s="177">
        <v>1</v>
      </c>
      <c r="D15" s="24" t="s">
        <v>111</v>
      </c>
      <c r="E15" s="25" t="s">
        <v>125</v>
      </c>
      <c r="F15" s="26">
        <v>88</v>
      </c>
      <c r="G15" s="26">
        <v>100.8</v>
      </c>
      <c r="H15" s="26">
        <v>96</v>
      </c>
      <c r="I15" s="26">
        <f>H15-G15</f>
        <v>-4.799999999999997</v>
      </c>
      <c r="J15" s="80">
        <f>H15/G15</f>
        <v>0.9523809523809524</v>
      </c>
      <c r="K15" s="80">
        <f>H15/F15</f>
        <v>1.0909090909090908</v>
      </c>
      <c r="L15" s="85" t="s">
        <v>278</v>
      </c>
    </row>
    <row r="16" spans="1:12" ht="102">
      <c r="A16" s="71" t="s">
        <v>6</v>
      </c>
      <c r="B16" s="71" t="s">
        <v>148</v>
      </c>
      <c r="C16" s="177">
        <v>2</v>
      </c>
      <c r="D16" s="24" t="s">
        <v>112</v>
      </c>
      <c r="E16" s="25" t="s">
        <v>113</v>
      </c>
      <c r="F16" s="27">
        <v>20808</v>
      </c>
      <c r="G16" s="25">
        <v>29249</v>
      </c>
      <c r="H16" s="25">
        <v>21299</v>
      </c>
      <c r="I16" s="26">
        <f aca="true" t="shared" si="0" ref="I16:I27">H16-G16</f>
        <v>-7950</v>
      </c>
      <c r="J16" s="80">
        <f aca="true" t="shared" si="1" ref="J16:J27">H16/G16</f>
        <v>0.7281958357550685</v>
      </c>
      <c r="K16" s="80">
        <f aca="true" t="shared" si="2" ref="K16:K27">H16/F16</f>
        <v>1.0235966935793925</v>
      </c>
      <c r="L16" s="81" t="s">
        <v>333</v>
      </c>
    </row>
    <row r="17" spans="1:12" ht="178.5">
      <c r="A17" s="71" t="s">
        <v>6</v>
      </c>
      <c r="B17" s="71" t="s">
        <v>148</v>
      </c>
      <c r="C17" s="177">
        <v>3</v>
      </c>
      <c r="D17" s="24" t="s">
        <v>114</v>
      </c>
      <c r="E17" s="25" t="s">
        <v>113</v>
      </c>
      <c r="F17" s="27">
        <v>51779</v>
      </c>
      <c r="G17" s="27">
        <v>51863</v>
      </c>
      <c r="H17" s="27">
        <v>49912</v>
      </c>
      <c r="I17" s="26">
        <f t="shared" si="0"/>
        <v>-1951</v>
      </c>
      <c r="J17" s="80">
        <f t="shared" si="1"/>
        <v>0.9623816593718065</v>
      </c>
      <c r="K17" s="80">
        <f t="shared" si="2"/>
        <v>0.9639429112188339</v>
      </c>
      <c r="L17" s="81" t="s">
        <v>334</v>
      </c>
    </row>
    <row r="18" spans="1:12" ht="38.25">
      <c r="A18" s="71" t="s">
        <v>6</v>
      </c>
      <c r="B18" s="71" t="s">
        <v>148</v>
      </c>
      <c r="C18" s="177">
        <v>4</v>
      </c>
      <c r="D18" s="24" t="s">
        <v>115</v>
      </c>
      <c r="E18" s="25" t="s">
        <v>125</v>
      </c>
      <c r="F18" s="26">
        <v>94</v>
      </c>
      <c r="G18" s="26">
        <v>100</v>
      </c>
      <c r="H18" s="26">
        <v>88.2</v>
      </c>
      <c r="I18" s="26">
        <f t="shared" si="0"/>
        <v>-11.799999999999997</v>
      </c>
      <c r="J18" s="80">
        <f t="shared" si="1"/>
        <v>0.882</v>
      </c>
      <c r="K18" s="80">
        <f t="shared" si="2"/>
        <v>0.9382978723404256</v>
      </c>
      <c r="L18" s="85" t="s">
        <v>335</v>
      </c>
    </row>
    <row r="19" spans="1:12" ht="27" customHeight="1">
      <c r="A19" s="71" t="s">
        <v>6</v>
      </c>
      <c r="B19" s="71" t="s">
        <v>148</v>
      </c>
      <c r="C19" s="177">
        <v>5</v>
      </c>
      <c r="D19" s="24" t="s">
        <v>116</v>
      </c>
      <c r="E19" s="25" t="s">
        <v>117</v>
      </c>
      <c r="F19" s="27">
        <v>57471</v>
      </c>
      <c r="G19" s="27">
        <v>59553</v>
      </c>
      <c r="H19" s="27">
        <v>59182</v>
      </c>
      <c r="I19" s="26">
        <f t="shared" si="0"/>
        <v>-371</v>
      </c>
      <c r="J19" s="80">
        <f t="shared" si="1"/>
        <v>0.9937702550669152</v>
      </c>
      <c r="K19" s="80">
        <f t="shared" si="2"/>
        <v>1.0297715369490699</v>
      </c>
      <c r="L19" s="200" t="s">
        <v>275</v>
      </c>
    </row>
    <row r="20" spans="1:12" ht="36" customHeight="1">
      <c r="A20" s="71" t="s">
        <v>6</v>
      </c>
      <c r="B20" s="71" t="s">
        <v>148</v>
      </c>
      <c r="C20" s="177">
        <v>6</v>
      </c>
      <c r="D20" s="24" t="s">
        <v>118</v>
      </c>
      <c r="E20" s="25" t="s">
        <v>117</v>
      </c>
      <c r="F20" s="27">
        <v>22751</v>
      </c>
      <c r="G20" s="27">
        <v>22755</v>
      </c>
      <c r="H20" s="27">
        <v>22172</v>
      </c>
      <c r="I20" s="26">
        <f t="shared" si="0"/>
        <v>-583</v>
      </c>
      <c r="J20" s="80">
        <f t="shared" si="1"/>
        <v>0.9743792573060865</v>
      </c>
      <c r="K20" s="80">
        <f t="shared" si="2"/>
        <v>0.9745505692057492</v>
      </c>
      <c r="L20" s="201"/>
    </row>
    <row r="21" spans="1:12" ht="25.5" customHeight="1">
      <c r="A21" s="71" t="s">
        <v>6</v>
      </c>
      <c r="B21" s="71" t="s">
        <v>148</v>
      </c>
      <c r="C21" s="177">
        <v>7</v>
      </c>
      <c r="D21" s="24" t="s">
        <v>119</v>
      </c>
      <c r="E21" s="25" t="s">
        <v>120</v>
      </c>
      <c r="F21" s="27">
        <v>27537</v>
      </c>
      <c r="G21" s="27">
        <v>27735</v>
      </c>
      <c r="H21" s="27">
        <v>27668</v>
      </c>
      <c r="I21" s="26">
        <f t="shared" si="0"/>
        <v>-67</v>
      </c>
      <c r="J21" s="80">
        <f t="shared" si="1"/>
        <v>0.9975842797908779</v>
      </c>
      <c r="K21" s="80">
        <f t="shared" si="2"/>
        <v>1.004757235719214</v>
      </c>
      <c r="L21" s="200" t="s">
        <v>276</v>
      </c>
    </row>
    <row r="22" spans="1:12" ht="17.25" customHeight="1">
      <c r="A22" s="71" t="s">
        <v>6</v>
      </c>
      <c r="B22" s="71" t="s">
        <v>148</v>
      </c>
      <c r="C22" s="177">
        <v>8</v>
      </c>
      <c r="D22" s="24" t="s">
        <v>121</v>
      </c>
      <c r="E22" s="25" t="s">
        <v>120</v>
      </c>
      <c r="F22" s="27">
        <v>9070</v>
      </c>
      <c r="G22" s="27">
        <v>9215</v>
      </c>
      <c r="H22" s="27">
        <v>9071</v>
      </c>
      <c r="I22" s="26">
        <f t="shared" si="0"/>
        <v>-144</v>
      </c>
      <c r="J22" s="80">
        <f t="shared" si="1"/>
        <v>0.9843733043950081</v>
      </c>
      <c r="K22" s="80">
        <f t="shared" si="2"/>
        <v>1.0001102535832413</v>
      </c>
      <c r="L22" s="201"/>
    </row>
    <row r="23" spans="1:12" ht="17.25" customHeight="1">
      <c r="A23" s="71" t="s">
        <v>6</v>
      </c>
      <c r="B23" s="71" t="s">
        <v>148</v>
      </c>
      <c r="C23" s="177">
        <v>9</v>
      </c>
      <c r="D23" s="24" t="s">
        <v>122</v>
      </c>
      <c r="E23" s="25" t="s">
        <v>123</v>
      </c>
      <c r="F23" s="27">
        <v>5671</v>
      </c>
      <c r="G23" s="27">
        <v>5680</v>
      </c>
      <c r="H23" s="27">
        <v>5529</v>
      </c>
      <c r="I23" s="26">
        <f t="shared" si="0"/>
        <v>-151</v>
      </c>
      <c r="J23" s="80">
        <f t="shared" si="1"/>
        <v>0.9734154929577464</v>
      </c>
      <c r="K23" s="80">
        <f t="shared" si="2"/>
        <v>0.9749603244577676</v>
      </c>
      <c r="L23" s="81"/>
    </row>
    <row r="24" spans="1:12" ht="90.75" customHeight="1">
      <c r="A24" s="71" t="s">
        <v>6</v>
      </c>
      <c r="B24" s="71" t="s">
        <v>148</v>
      </c>
      <c r="C24" s="177">
        <v>10</v>
      </c>
      <c r="D24" s="24" t="s">
        <v>124</v>
      </c>
      <c r="E24" s="25" t="s">
        <v>125</v>
      </c>
      <c r="F24" s="27">
        <v>100</v>
      </c>
      <c r="G24" s="27">
        <v>87</v>
      </c>
      <c r="H24" s="27">
        <v>60</v>
      </c>
      <c r="I24" s="26">
        <f t="shared" si="0"/>
        <v>-27</v>
      </c>
      <c r="J24" s="80">
        <f t="shared" si="1"/>
        <v>0.6896551724137931</v>
      </c>
      <c r="K24" s="80">
        <f t="shared" si="2"/>
        <v>0.6</v>
      </c>
      <c r="L24" s="81" t="s">
        <v>336</v>
      </c>
    </row>
    <row r="25" spans="1:12" ht="128.25" customHeight="1">
      <c r="A25" s="71" t="s">
        <v>6</v>
      </c>
      <c r="B25" s="71" t="s">
        <v>148</v>
      </c>
      <c r="C25" s="177">
        <v>11</v>
      </c>
      <c r="D25" s="38" t="s">
        <v>126</v>
      </c>
      <c r="E25" s="25" t="s">
        <v>127</v>
      </c>
      <c r="F25" s="27">
        <v>0</v>
      </c>
      <c r="G25" s="27">
        <v>40</v>
      </c>
      <c r="H25" s="27">
        <v>64</v>
      </c>
      <c r="I25" s="26">
        <f t="shared" si="0"/>
        <v>24</v>
      </c>
      <c r="J25" s="80">
        <f t="shared" si="1"/>
        <v>1.6</v>
      </c>
      <c r="K25" s="80"/>
      <c r="L25" s="81" t="s">
        <v>337</v>
      </c>
    </row>
    <row r="26" spans="1:12" ht="144.75" customHeight="1">
      <c r="A26" s="71" t="s">
        <v>6</v>
      </c>
      <c r="B26" s="71" t="s">
        <v>148</v>
      </c>
      <c r="C26" s="177">
        <v>12</v>
      </c>
      <c r="D26" s="24" t="s">
        <v>128</v>
      </c>
      <c r="E26" s="25" t="s">
        <v>129</v>
      </c>
      <c r="F26" s="27">
        <v>14109.4</v>
      </c>
      <c r="G26" s="27">
        <v>17343</v>
      </c>
      <c r="H26" s="27">
        <v>16254</v>
      </c>
      <c r="I26" s="26">
        <f t="shared" si="0"/>
        <v>-1089</v>
      </c>
      <c r="J26" s="80">
        <f t="shared" si="1"/>
        <v>0.9372080954852102</v>
      </c>
      <c r="K26" s="80">
        <f t="shared" si="2"/>
        <v>1.1519979588076035</v>
      </c>
      <c r="L26" s="81" t="s">
        <v>277</v>
      </c>
    </row>
    <row r="27" spans="1:12" ht="45" customHeight="1">
      <c r="A27" s="71" t="s">
        <v>6</v>
      </c>
      <c r="B27" s="71" t="s">
        <v>148</v>
      </c>
      <c r="C27" s="177">
        <v>13</v>
      </c>
      <c r="D27" s="73" t="s">
        <v>130</v>
      </c>
      <c r="E27" s="25" t="s">
        <v>117</v>
      </c>
      <c r="F27" s="178">
        <v>12</v>
      </c>
      <c r="G27" s="178">
        <v>13</v>
      </c>
      <c r="H27" s="178">
        <v>15</v>
      </c>
      <c r="I27" s="26">
        <f t="shared" si="0"/>
        <v>2</v>
      </c>
      <c r="J27" s="80">
        <f t="shared" si="1"/>
        <v>1.1538461538461537</v>
      </c>
      <c r="K27" s="80">
        <f t="shared" si="2"/>
        <v>1.25</v>
      </c>
      <c r="L27" s="179" t="s">
        <v>338</v>
      </c>
    </row>
    <row r="28" spans="1:12" ht="17.25" customHeight="1">
      <c r="A28" s="174" t="s">
        <v>6</v>
      </c>
      <c r="B28" s="174" t="s">
        <v>159</v>
      </c>
      <c r="C28" s="175"/>
      <c r="D28" s="207" t="s">
        <v>131</v>
      </c>
      <c r="E28" s="208"/>
      <c r="F28" s="208"/>
      <c r="G28" s="208"/>
      <c r="H28" s="208"/>
      <c r="I28" s="208"/>
      <c r="J28" s="208"/>
      <c r="K28" s="208"/>
      <c r="L28" s="209"/>
    </row>
    <row r="29" spans="1:12" ht="51">
      <c r="A29" s="177" t="s">
        <v>6</v>
      </c>
      <c r="B29" s="177" t="s">
        <v>159</v>
      </c>
      <c r="C29" s="177">
        <v>1</v>
      </c>
      <c r="D29" s="34" t="s">
        <v>132</v>
      </c>
      <c r="E29" s="28" t="s">
        <v>62</v>
      </c>
      <c r="F29" s="73">
        <v>144.12</v>
      </c>
      <c r="G29" s="73">
        <v>216.61</v>
      </c>
      <c r="H29" s="73">
        <v>144.1</v>
      </c>
      <c r="I29" s="73">
        <f>H29-G29</f>
        <v>-72.51000000000002</v>
      </c>
      <c r="J29" s="180">
        <f>H29/G29%</f>
        <v>66.52509117769262</v>
      </c>
      <c r="K29" s="180">
        <f>H29/F29%</f>
        <v>99.98612267554815</v>
      </c>
      <c r="L29" s="73"/>
    </row>
    <row r="30" spans="1:12" ht="27.75" customHeight="1">
      <c r="A30" s="177" t="s">
        <v>6</v>
      </c>
      <c r="B30" s="177" t="s">
        <v>159</v>
      </c>
      <c r="C30" s="177">
        <v>2</v>
      </c>
      <c r="D30" s="24" t="s">
        <v>133</v>
      </c>
      <c r="E30" s="181" t="s">
        <v>134</v>
      </c>
      <c r="F30" s="73">
        <v>114</v>
      </c>
      <c r="G30" s="73">
        <v>128</v>
      </c>
      <c r="H30" s="73">
        <v>120</v>
      </c>
      <c r="I30" s="73">
        <f>H30-G30</f>
        <v>-8</v>
      </c>
      <c r="J30" s="180">
        <f>H30/G30%</f>
        <v>93.75</v>
      </c>
      <c r="K30" s="180">
        <f>H30/F30%</f>
        <v>105.26315789473685</v>
      </c>
      <c r="L30" s="73"/>
    </row>
    <row r="31" spans="1:12" ht="38.25">
      <c r="A31" s="177" t="s">
        <v>6</v>
      </c>
      <c r="B31" s="177" t="s">
        <v>159</v>
      </c>
      <c r="C31" s="177">
        <v>3</v>
      </c>
      <c r="D31" s="24" t="s">
        <v>135</v>
      </c>
      <c r="E31" s="181" t="s">
        <v>136</v>
      </c>
      <c r="F31" s="73">
        <v>344</v>
      </c>
      <c r="G31" s="73">
        <v>576</v>
      </c>
      <c r="H31" s="73">
        <v>331</v>
      </c>
      <c r="I31" s="73">
        <f>H31-G31</f>
        <v>-245</v>
      </c>
      <c r="J31" s="180">
        <f>H31/G31%</f>
        <v>57.46527777777778</v>
      </c>
      <c r="K31" s="180">
        <f>H31/F31%</f>
        <v>96.22093023255815</v>
      </c>
      <c r="L31" s="73" t="s">
        <v>376</v>
      </c>
    </row>
    <row r="32" spans="1:14" ht="142.5" customHeight="1">
      <c r="A32" s="177" t="s">
        <v>6</v>
      </c>
      <c r="B32" s="177" t="s">
        <v>159</v>
      </c>
      <c r="C32" s="177">
        <v>4</v>
      </c>
      <c r="D32" s="24" t="s">
        <v>137</v>
      </c>
      <c r="E32" s="181" t="s">
        <v>125</v>
      </c>
      <c r="F32" s="73">
        <v>33.98</v>
      </c>
      <c r="G32" s="73">
        <v>32.4</v>
      </c>
      <c r="H32" s="73">
        <v>35.3</v>
      </c>
      <c r="I32" s="73">
        <f>H32-G32</f>
        <v>2.8999999999999986</v>
      </c>
      <c r="J32" s="180">
        <f>H32/G32%</f>
        <v>108.9506172839506</v>
      </c>
      <c r="K32" s="180">
        <f>H32/F32%</f>
        <v>103.88463802236609</v>
      </c>
      <c r="L32" s="73" t="s">
        <v>379</v>
      </c>
      <c r="N32" t="s">
        <v>252</v>
      </c>
    </row>
    <row r="33" spans="1:12" ht="78.75" customHeight="1">
      <c r="A33" s="177" t="s">
        <v>6</v>
      </c>
      <c r="B33" s="177" t="s">
        <v>159</v>
      </c>
      <c r="C33" s="177">
        <v>5</v>
      </c>
      <c r="D33" s="24" t="s">
        <v>289</v>
      </c>
      <c r="E33" s="73" t="s">
        <v>138</v>
      </c>
      <c r="F33" s="73">
        <v>7972.5</v>
      </c>
      <c r="G33" s="73">
        <v>7972</v>
      </c>
      <c r="H33" s="73">
        <v>8006.6</v>
      </c>
      <c r="I33" s="73">
        <f>H33-G33</f>
        <v>34.600000000000364</v>
      </c>
      <c r="J33" s="180">
        <f>H33/G33%</f>
        <v>100.43401906673357</v>
      </c>
      <c r="K33" s="180">
        <f>H33/F33%</f>
        <v>100.4277202884917</v>
      </c>
      <c r="L33" s="73"/>
    </row>
    <row r="34" spans="1:12" ht="12.75">
      <c r="A34" s="174" t="s">
        <v>6</v>
      </c>
      <c r="B34" s="174" t="s">
        <v>162</v>
      </c>
      <c r="C34" s="172"/>
      <c r="D34" s="204" t="s">
        <v>139</v>
      </c>
      <c r="E34" s="210"/>
      <c r="F34" s="210"/>
      <c r="G34" s="210"/>
      <c r="H34" s="210"/>
      <c r="I34" s="210"/>
      <c r="J34" s="210"/>
      <c r="K34" s="210"/>
      <c r="L34" s="211"/>
    </row>
    <row r="35" spans="1:12" ht="138" customHeight="1">
      <c r="A35" s="71" t="s">
        <v>6</v>
      </c>
      <c r="B35" s="71" t="s">
        <v>162</v>
      </c>
      <c r="C35" s="73">
        <v>1</v>
      </c>
      <c r="D35" s="24" t="s">
        <v>140</v>
      </c>
      <c r="E35" s="28" t="s">
        <v>141</v>
      </c>
      <c r="F35" s="26">
        <v>2858.06</v>
      </c>
      <c r="G35" s="26">
        <v>3489</v>
      </c>
      <c r="H35" s="26">
        <v>2942.4</v>
      </c>
      <c r="I35" s="26">
        <f>H35-G35</f>
        <v>-546.5999999999999</v>
      </c>
      <c r="J35" s="26">
        <f>H35/G35%</f>
        <v>84.3336199484093</v>
      </c>
      <c r="K35" s="26">
        <f>H35/F35%</f>
        <v>102.95095274416913</v>
      </c>
      <c r="L35" s="189" t="s">
        <v>380</v>
      </c>
    </row>
    <row r="36" spans="1:12" ht="42" customHeight="1">
      <c r="A36" s="71" t="s">
        <v>6</v>
      </c>
      <c r="B36" s="71" t="s">
        <v>162</v>
      </c>
      <c r="C36" s="73">
        <v>2</v>
      </c>
      <c r="D36" s="24" t="s">
        <v>142</v>
      </c>
      <c r="E36" s="28" t="s">
        <v>141</v>
      </c>
      <c r="F36" s="26">
        <v>74.7</v>
      </c>
      <c r="G36" s="26">
        <v>56</v>
      </c>
      <c r="H36" s="26">
        <v>0</v>
      </c>
      <c r="I36" s="26">
        <f>H36-G36</f>
        <v>-56</v>
      </c>
      <c r="J36" s="26">
        <f>H36/G36%</f>
        <v>0</v>
      </c>
      <c r="K36" s="26">
        <f>H36/F36%</f>
        <v>0</v>
      </c>
      <c r="L36" s="85" t="s">
        <v>356</v>
      </c>
    </row>
    <row r="37" spans="1:12" ht="38.25" customHeight="1">
      <c r="A37" s="71" t="s">
        <v>6</v>
      </c>
      <c r="B37" s="71" t="s">
        <v>162</v>
      </c>
      <c r="C37" s="73">
        <v>3</v>
      </c>
      <c r="D37" s="24" t="s">
        <v>143</v>
      </c>
      <c r="E37" s="28" t="s">
        <v>144</v>
      </c>
      <c r="F37" s="26">
        <v>633.6</v>
      </c>
      <c r="G37" s="26">
        <v>619.4</v>
      </c>
      <c r="H37" s="26">
        <v>620.5</v>
      </c>
      <c r="I37" s="26">
        <f>H37-G37</f>
        <v>1.1000000000000227</v>
      </c>
      <c r="J37" s="26">
        <f>H37/G37%</f>
        <v>100.17759121730707</v>
      </c>
      <c r="K37" s="26">
        <f>H37/F37%</f>
        <v>97.9324494949495</v>
      </c>
      <c r="L37" s="26"/>
    </row>
    <row r="38" spans="1:12" ht="69.75" customHeight="1">
      <c r="A38" s="71" t="s">
        <v>6</v>
      </c>
      <c r="B38" s="71" t="s">
        <v>162</v>
      </c>
      <c r="C38" s="73">
        <v>4</v>
      </c>
      <c r="D38" s="24" t="s">
        <v>145</v>
      </c>
      <c r="E38" s="28" t="s">
        <v>146</v>
      </c>
      <c r="F38" s="26">
        <v>30.3</v>
      </c>
      <c r="G38" s="26">
        <v>23.6</v>
      </c>
      <c r="H38" s="26">
        <v>30.3</v>
      </c>
      <c r="I38" s="26">
        <f>H38-G38</f>
        <v>6.699999999999999</v>
      </c>
      <c r="J38" s="26">
        <f>H38/G38%</f>
        <v>128.38983050847457</v>
      </c>
      <c r="K38" s="26">
        <f>H38/F38%</f>
        <v>100</v>
      </c>
      <c r="L38" s="85" t="s">
        <v>320</v>
      </c>
    </row>
    <row r="39" spans="1:12" ht="69.75" customHeight="1">
      <c r="A39" s="71" t="s">
        <v>6</v>
      </c>
      <c r="B39" s="71" t="s">
        <v>162</v>
      </c>
      <c r="C39" s="73">
        <v>5</v>
      </c>
      <c r="D39" s="24" t="s">
        <v>147</v>
      </c>
      <c r="E39" s="28" t="s">
        <v>125</v>
      </c>
      <c r="F39" s="26">
        <v>0</v>
      </c>
      <c r="G39" s="26">
        <v>60</v>
      </c>
      <c r="H39" s="26">
        <v>0</v>
      </c>
      <c r="I39" s="26">
        <v>92</v>
      </c>
      <c r="J39" s="26">
        <f>H39/G39%</f>
        <v>0</v>
      </c>
      <c r="K39" s="26"/>
      <c r="L39" s="85" t="s">
        <v>313</v>
      </c>
    </row>
    <row r="40" spans="1:12" ht="12.75" customHeight="1">
      <c r="A40" s="174" t="s">
        <v>6</v>
      </c>
      <c r="B40" s="174" t="s">
        <v>60</v>
      </c>
      <c r="C40" s="172"/>
      <c r="D40" s="204" t="s">
        <v>64</v>
      </c>
      <c r="E40" s="205"/>
      <c r="F40" s="205"/>
      <c r="G40" s="205"/>
      <c r="H40" s="205"/>
      <c r="I40" s="205"/>
      <c r="J40" s="205"/>
      <c r="K40" s="205"/>
      <c r="L40" s="206"/>
    </row>
    <row r="41" spans="1:14" ht="284.25" customHeight="1">
      <c r="A41" s="71" t="s">
        <v>6</v>
      </c>
      <c r="B41" s="71" t="s">
        <v>60</v>
      </c>
      <c r="C41" s="73">
        <v>1</v>
      </c>
      <c r="D41" s="24" t="s">
        <v>58</v>
      </c>
      <c r="E41" s="73" t="s">
        <v>59</v>
      </c>
      <c r="F41" s="73">
        <v>176.6</v>
      </c>
      <c r="G41" s="73">
        <v>314.8</v>
      </c>
      <c r="H41" s="73">
        <v>259.2</v>
      </c>
      <c r="I41" s="176">
        <f>H41-G41</f>
        <v>-55.60000000000002</v>
      </c>
      <c r="J41" s="176">
        <f>H41/G41%</f>
        <v>82.33799237611181</v>
      </c>
      <c r="K41" s="176">
        <f>H41/F41%</f>
        <v>146.77236693091731</v>
      </c>
      <c r="L41" s="190" t="s">
        <v>377</v>
      </c>
      <c r="N41" s="22"/>
    </row>
    <row r="42" spans="1:12" ht="60.75" customHeight="1">
      <c r="A42" s="71" t="s">
        <v>6</v>
      </c>
      <c r="B42" s="71" t="s">
        <v>60</v>
      </c>
      <c r="C42" s="73">
        <v>2</v>
      </c>
      <c r="D42" s="24" t="s">
        <v>61</v>
      </c>
      <c r="E42" s="181" t="s">
        <v>62</v>
      </c>
      <c r="F42" s="181">
        <v>2</v>
      </c>
      <c r="G42" s="181">
        <v>2</v>
      </c>
      <c r="H42" s="181">
        <v>5</v>
      </c>
      <c r="I42" s="182">
        <f>H42-G42</f>
        <v>3</v>
      </c>
      <c r="J42" s="182">
        <f>H42/G42%</f>
        <v>250</v>
      </c>
      <c r="K42" s="182">
        <f>H42/F42%</f>
        <v>250</v>
      </c>
      <c r="L42" s="202" t="s">
        <v>378</v>
      </c>
    </row>
    <row r="43" spans="1:12" ht="72" customHeight="1">
      <c r="A43" s="71" t="s">
        <v>6</v>
      </c>
      <c r="B43" s="71" t="s">
        <v>60</v>
      </c>
      <c r="C43" s="73">
        <v>3</v>
      </c>
      <c r="D43" s="34" t="s">
        <v>63</v>
      </c>
      <c r="E43" s="181" t="s">
        <v>62</v>
      </c>
      <c r="F43" s="181">
        <v>21</v>
      </c>
      <c r="G43" s="181">
        <v>20</v>
      </c>
      <c r="H43" s="181">
        <v>21</v>
      </c>
      <c r="I43" s="182">
        <f>H43-G43</f>
        <v>1</v>
      </c>
      <c r="J43" s="182">
        <f>H43/G43%</f>
        <v>105</v>
      </c>
      <c r="K43" s="182">
        <f>H43/F43%</f>
        <v>100</v>
      </c>
      <c r="L43" s="203"/>
    </row>
    <row r="44" ht="12.75">
      <c r="N44" t="s">
        <v>109</v>
      </c>
    </row>
  </sheetData>
  <sheetProtection/>
  <mergeCells count="19">
    <mergeCell ref="A5:L5"/>
    <mergeCell ref="I1:M4"/>
    <mergeCell ref="C9:C11"/>
    <mergeCell ref="D9:D11"/>
    <mergeCell ref="E9:E11"/>
    <mergeCell ref="A9:B10"/>
    <mergeCell ref="F9:H9"/>
    <mergeCell ref="J9:J11"/>
    <mergeCell ref="K9:K11"/>
    <mergeCell ref="L9:L11"/>
    <mergeCell ref="I9:I11"/>
    <mergeCell ref="L19:L20"/>
    <mergeCell ref="L21:L22"/>
    <mergeCell ref="L42:L43"/>
    <mergeCell ref="D12:L12"/>
    <mergeCell ref="D40:L40"/>
    <mergeCell ref="D14:L14"/>
    <mergeCell ref="D28:L28"/>
    <mergeCell ref="D34:L3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86"/>
  <sheetViews>
    <sheetView zoomScale="87" zoomScaleNormal="87" zoomScalePageLayoutView="0" workbookViewId="0" topLeftCell="B1">
      <selection activeCell="J39" sqref="J39"/>
    </sheetView>
  </sheetViews>
  <sheetFormatPr defaultColWidth="9.00390625" defaultRowHeight="12.75"/>
  <cols>
    <col min="1" max="4" width="3.00390625" style="0" customWidth="1"/>
    <col min="5" max="5" width="33.25390625" style="0" customWidth="1"/>
    <col min="6" max="6" width="13.00390625" style="0" customWidth="1"/>
    <col min="7" max="7" width="10.125" style="0" customWidth="1"/>
    <col min="8" max="8" width="8.875" style="0" customWidth="1"/>
    <col min="9" max="9" width="23.875" style="0" customWidth="1"/>
    <col min="10" max="10" width="23.25390625" style="0" customWidth="1"/>
    <col min="11" max="11" width="14.75390625" style="0" customWidth="1"/>
    <col min="12" max="12" width="0" style="0" hidden="1" customWidth="1"/>
  </cols>
  <sheetData>
    <row r="1" spans="9:11" ht="39" customHeight="1">
      <c r="I1" s="234" t="s">
        <v>262</v>
      </c>
      <c r="J1" s="234"/>
      <c r="K1" s="234"/>
    </row>
    <row r="2" spans="1:11" ht="12.75">
      <c r="A2" s="235" t="s">
        <v>322</v>
      </c>
      <c r="B2" s="235"/>
      <c r="C2" s="235"/>
      <c r="D2" s="235"/>
      <c r="E2" s="235"/>
      <c r="F2" s="235"/>
      <c r="G2" s="235"/>
      <c r="H2" s="235"/>
      <c r="I2" s="235"/>
      <c r="J2" s="235"/>
      <c r="K2" s="235"/>
    </row>
    <row r="3" spans="1:11" ht="12.75">
      <c r="A3" s="74"/>
      <c r="B3" s="74"/>
      <c r="C3" s="74"/>
      <c r="D3" s="74"/>
      <c r="E3" s="74"/>
      <c r="F3" s="74"/>
      <c r="G3" s="74"/>
      <c r="H3" s="74"/>
      <c r="I3" s="74"/>
      <c r="J3" s="74"/>
      <c r="K3" s="74"/>
    </row>
    <row r="4" spans="1:11" ht="12.75">
      <c r="A4" s="74"/>
      <c r="B4" s="68" t="s">
        <v>253</v>
      </c>
      <c r="C4" s="74"/>
      <c r="D4" s="74"/>
      <c r="E4" s="74"/>
      <c r="F4" s="74"/>
      <c r="G4" s="74"/>
      <c r="H4" s="74"/>
      <c r="I4" s="74"/>
      <c r="J4" s="74"/>
      <c r="K4" s="74"/>
    </row>
    <row r="5" spans="1:11" ht="12.75">
      <c r="A5" s="2"/>
      <c r="B5" s="2"/>
      <c r="C5" s="2"/>
      <c r="D5" s="3"/>
      <c r="E5" s="3"/>
      <c r="F5" s="3"/>
      <c r="G5" s="3"/>
      <c r="H5" s="3"/>
      <c r="I5" s="3"/>
      <c r="J5" s="3"/>
      <c r="K5" s="3"/>
    </row>
    <row r="6" spans="1:11" ht="43.5" customHeight="1">
      <c r="A6" s="236" t="s">
        <v>0</v>
      </c>
      <c r="B6" s="236"/>
      <c r="C6" s="236"/>
      <c r="D6" s="236"/>
      <c r="E6" s="236" t="s">
        <v>15</v>
      </c>
      <c r="F6" s="236" t="s">
        <v>21</v>
      </c>
      <c r="G6" s="236" t="s">
        <v>263</v>
      </c>
      <c r="H6" s="237" t="s">
        <v>264</v>
      </c>
      <c r="I6" s="236" t="s">
        <v>7</v>
      </c>
      <c r="J6" s="236" t="s">
        <v>266</v>
      </c>
      <c r="K6" s="236" t="s">
        <v>265</v>
      </c>
    </row>
    <row r="7" spans="1:11" ht="22.5">
      <c r="A7" s="39" t="s">
        <v>14</v>
      </c>
      <c r="B7" s="39" t="s">
        <v>4</v>
      </c>
      <c r="C7" s="39" t="s">
        <v>8</v>
      </c>
      <c r="D7" s="39" t="s">
        <v>9</v>
      </c>
      <c r="E7" s="237"/>
      <c r="F7" s="237"/>
      <c r="G7" s="237"/>
      <c r="H7" s="238"/>
      <c r="I7" s="237"/>
      <c r="J7" s="237"/>
      <c r="K7" s="237"/>
    </row>
    <row r="8" spans="1:11" ht="12.75">
      <c r="A8" s="41" t="s">
        <v>6</v>
      </c>
      <c r="B8" s="42"/>
      <c r="C8" s="42"/>
      <c r="D8" s="42"/>
      <c r="E8" s="229" t="s">
        <v>216</v>
      </c>
      <c r="F8" s="230"/>
      <c r="G8" s="230"/>
      <c r="H8" s="230"/>
      <c r="I8" s="230"/>
      <c r="J8" s="230"/>
      <c r="K8" s="231"/>
    </row>
    <row r="9" spans="1:12" ht="15">
      <c r="A9" s="40" t="s">
        <v>6</v>
      </c>
      <c r="B9" s="40" t="s">
        <v>148</v>
      </c>
      <c r="C9" s="40"/>
      <c r="D9" s="40"/>
      <c r="E9" s="223" t="s">
        <v>217</v>
      </c>
      <c r="F9" s="224"/>
      <c r="G9" s="224"/>
      <c r="H9" s="224"/>
      <c r="I9" s="224"/>
      <c r="J9" s="224"/>
      <c r="K9" s="225"/>
      <c r="L9" s="29"/>
    </row>
    <row r="10" spans="1:12" ht="89.25">
      <c r="A10" s="33" t="s">
        <v>6</v>
      </c>
      <c r="B10" s="33" t="s">
        <v>148</v>
      </c>
      <c r="C10" s="33" t="s">
        <v>10</v>
      </c>
      <c r="D10" s="33"/>
      <c r="E10" s="34" t="s">
        <v>149</v>
      </c>
      <c r="F10" s="28" t="s">
        <v>150</v>
      </c>
      <c r="G10" s="28" t="s">
        <v>151</v>
      </c>
      <c r="H10" s="28"/>
      <c r="I10" s="34" t="s">
        <v>152</v>
      </c>
      <c r="J10" s="34" t="s">
        <v>339</v>
      </c>
      <c r="K10" s="28"/>
      <c r="L10" s="129">
        <v>1</v>
      </c>
    </row>
    <row r="11" spans="1:12" ht="102">
      <c r="A11" s="33" t="s">
        <v>6</v>
      </c>
      <c r="B11" s="33" t="s">
        <v>148</v>
      </c>
      <c r="C11" s="33" t="s">
        <v>11</v>
      </c>
      <c r="D11" s="33"/>
      <c r="E11" s="34" t="s">
        <v>153</v>
      </c>
      <c r="F11" s="28" t="s">
        <v>150</v>
      </c>
      <c r="G11" s="28" t="s">
        <v>151</v>
      </c>
      <c r="H11" s="28"/>
      <c r="I11" s="34" t="s">
        <v>154</v>
      </c>
      <c r="J11" s="34" t="s">
        <v>279</v>
      </c>
      <c r="K11" s="28" t="s">
        <v>280</v>
      </c>
      <c r="L11" s="129">
        <v>0</v>
      </c>
    </row>
    <row r="12" spans="1:12" ht="80.25" customHeight="1">
      <c r="A12" s="33" t="s">
        <v>6</v>
      </c>
      <c r="B12" s="33" t="s">
        <v>148</v>
      </c>
      <c r="C12" s="33" t="s">
        <v>12</v>
      </c>
      <c r="D12" s="33"/>
      <c r="E12" s="34" t="s">
        <v>155</v>
      </c>
      <c r="F12" s="28"/>
      <c r="G12" s="28"/>
      <c r="H12" s="28"/>
      <c r="I12" s="34"/>
      <c r="J12" s="34"/>
      <c r="K12" s="28"/>
      <c r="L12" s="129">
        <f>(L13+L14+L15+L16+L17)/5</f>
        <v>0.49000000000000005</v>
      </c>
    </row>
    <row r="13" spans="1:12" ht="409.5" customHeight="1">
      <c r="A13" s="33" t="s">
        <v>6</v>
      </c>
      <c r="B13" s="33" t="s">
        <v>148</v>
      </c>
      <c r="C13" s="33" t="s">
        <v>12</v>
      </c>
      <c r="D13" s="33" t="s">
        <v>148</v>
      </c>
      <c r="E13" s="36" t="s">
        <v>156</v>
      </c>
      <c r="F13" s="28" t="s">
        <v>157</v>
      </c>
      <c r="G13" s="28" t="s">
        <v>151</v>
      </c>
      <c r="H13" s="28"/>
      <c r="I13" s="34" t="s">
        <v>158</v>
      </c>
      <c r="J13" s="34" t="s">
        <v>340</v>
      </c>
      <c r="K13" s="28"/>
      <c r="L13">
        <v>0.7</v>
      </c>
    </row>
    <row r="14" spans="1:12" ht="120" customHeight="1">
      <c r="A14" s="33" t="s">
        <v>6</v>
      </c>
      <c r="B14" s="33" t="s">
        <v>148</v>
      </c>
      <c r="C14" s="33" t="s">
        <v>12</v>
      </c>
      <c r="D14" s="33" t="s">
        <v>159</v>
      </c>
      <c r="E14" s="36" t="s">
        <v>160</v>
      </c>
      <c r="F14" s="28" t="s">
        <v>157</v>
      </c>
      <c r="G14" s="28" t="s">
        <v>151</v>
      </c>
      <c r="H14" s="28"/>
      <c r="I14" s="34" t="s">
        <v>161</v>
      </c>
      <c r="J14" s="34" t="s">
        <v>341</v>
      </c>
      <c r="K14" s="81" t="s">
        <v>342</v>
      </c>
      <c r="L14">
        <v>0.25</v>
      </c>
    </row>
    <row r="15" spans="1:12" ht="109.5" customHeight="1">
      <c r="A15" s="33" t="s">
        <v>6</v>
      </c>
      <c r="B15" s="33" t="s">
        <v>148</v>
      </c>
      <c r="C15" s="33" t="s">
        <v>12</v>
      </c>
      <c r="D15" s="33" t="s">
        <v>162</v>
      </c>
      <c r="E15" s="35" t="s">
        <v>163</v>
      </c>
      <c r="F15" s="28" t="s">
        <v>157</v>
      </c>
      <c r="G15" s="28" t="s">
        <v>151</v>
      </c>
      <c r="H15" s="28"/>
      <c r="I15" s="34" t="s">
        <v>164</v>
      </c>
      <c r="J15" s="34" t="s">
        <v>354</v>
      </c>
      <c r="K15" s="28"/>
      <c r="L15">
        <v>0.5</v>
      </c>
    </row>
    <row r="16" spans="1:12" ht="38.25">
      <c r="A16" s="33" t="s">
        <v>6</v>
      </c>
      <c r="B16" s="33" t="s">
        <v>148</v>
      </c>
      <c r="C16" s="33" t="s">
        <v>12</v>
      </c>
      <c r="D16" s="33" t="s">
        <v>60</v>
      </c>
      <c r="E16" s="36" t="s">
        <v>165</v>
      </c>
      <c r="F16" s="28" t="s">
        <v>150</v>
      </c>
      <c r="G16" s="28" t="s">
        <v>151</v>
      </c>
      <c r="H16" s="28"/>
      <c r="I16" s="34" t="s">
        <v>166</v>
      </c>
      <c r="J16" s="34"/>
      <c r="K16" s="28" t="s">
        <v>343</v>
      </c>
      <c r="L16">
        <v>0</v>
      </c>
    </row>
    <row r="17" spans="1:12" ht="57.75" customHeight="1">
      <c r="A17" s="33" t="s">
        <v>6</v>
      </c>
      <c r="B17" s="33" t="s">
        <v>148</v>
      </c>
      <c r="C17" s="33" t="s">
        <v>12</v>
      </c>
      <c r="D17" s="33" t="s">
        <v>167</v>
      </c>
      <c r="E17" s="36" t="s">
        <v>168</v>
      </c>
      <c r="F17" s="28" t="s">
        <v>150</v>
      </c>
      <c r="G17" s="28" t="s">
        <v>151</v>
      </c>
      <c r="H17" s="28"/>
      <c r="I17" s="34" t="s">
        <v>353</v>
      </c>
      <c r="J17" s="34" t="s">
        <v>344</v>
      </c>
      <c r="K17" s="37"/>
      <c r="L17">
        <v>1</v>
      </c>
    </row>
    <row r="18" spans="1:12" ht="127.5">
      <c r="A18" s="33" t="s">
        <v>6</v>
      </c>
      <c r="B18" s="33" t="s">
        <v>148</v>
      </c>
      <c r="C18" s="33" t="s">
        <v>13</v>
      </c>
      <c r="D18" s="33"/>
      <c r="E18" s="34" t="s">
        <v>169</v>
      </c>
      <c r="F18" s="28" t="s">
        <v>157</v>
      </c>
      <c r="G18" s="28" t="s">
        <v>151</v>
      </c>
      <c r="H18" s="28"/>
      <c r="I18" s="34" t="s">
        <v>170</v>
      </c>
      <c r="J18" s="34" t="s">
        <v>345</v>
      </c>
      <c r="K18" s="28"/>
      <c r="L18">
        <v>1</v>
      </c>
    </row>
    <row r="19" spans="1:12" ht="89.25">
      <c r="A19" s="33" t="s">
        <v>6</v>
      </c>
      <c r="B19" s="33" t="s">
        <v>148</v>
      </c>
      <c r="C19" s="33" t="s">
        <v>6</v>
      </c>
      <c r="D19" s="33"/>
      <c r="E19" s="34" t="s">
        <v>171</v>
      </c>
      <c r="F19" s="28" t="s">
        <v>150</v>
      </c>
      <c r="G19" s="28" t="s">
        <v>151</v>
      </c>
      <c r="H19" s="28"/>
      <c r="I19" s="34" t="s">
        <v>172</v>
      </c>
      <c r="J19" s="34" t="s">
        <v>346</v>
      </c>
      <c r="K19" s="37"/>
      <c r="L19">
        <v>1</v>
      </c>
    </row>
    <row r="20" spans="1:12" ht="107.25" customHeight="1">
      <c r="A20" s="33" t="s">
        <v>6</v>
      </c>
      <c r="B20" s="33" t="s">
        <v>148</v>
      </c>
      <c r="C20" s="33" t="s">
        <v>16</v>
      </c>
      <c r="D20" s="33"/>
      <c r="E20" s="34" t="s">
        <v>173</v>
      </c>
      <c r="F20" s="28" t="s">
        <v>150</v>
      </c>
      <c r="G20" s="28" t="s">
        <v>151</v>
      </c>
      <c r="H20" s="28"/>
      <c r="I20" s="34" t="s">
        <v>174</v>
      </c>
      <c r="J20" s="34" t="s">
        <v>281</v>
      </c>
      <c r="K20" s="28"/>
      <c r="L20">
        <v>1</v>
      </c>
    </row>
    <row r="21" spans="1:12" ht="274.5" customHeight="1">
      <c r="A21" s="33" t="s">
        <v>6</v>
      </c>
      <c r="B21" s="33" t="s">
        <v>148</v>
      </c>
      <c r="C21" s="33" t="s">
        <v>17</v>
      </c>
      <c r="D21" s="33"/>
      <c r="E21" s="34" t="s">
        <v>175</v>
      </c>
      <c r="F21" s="28" t="s">
        <v>150</v>
      </c>
      <c r="G21" s="28" t="s">
        <v>151</v>
      </c>
      <c r="H21" s="28"/>
      <c r="I21" s="34" t="s">
        <v>176</v>
      </c>
      <c r="J21" s="34" t="s">
        <v>347</v>
      </c>
      <c r="K21" s="28"/>
      <c r="L21">
        <v>1</v>
      </c>
    </row>
    <row r="22" spans="1:12" ht="409.5" customHeight="1">
      <c r="A22" s="33" t="s">
        <v>6</v>
      </c>
      <c r="B22" s="33" t="s">
        <v>148</v>
      </c>
      <c r="C22" s="33" t="s">
        <v>177</v>
      </c>
      <c r="D22" s="33"/>
      <c r="E22" s="34" t="s">
        <v>178</v>
      </c>
      <c r="F22" s="28" t="s">
        <v>157</v>
      </c>
      <c r="G22" s="28" t="s">
        <v>151</v>
      </c>
      <c r="H22" s="28"/>
      <c r="I22" s="34" t="s">
        <v>179</v>
      </c>
      <c r="J22" s="34" t="s">
        <v>348</v>
      </c>
      <c r="K22" s="28"/>
      <c r="L22">
        <v>1</v>
      </c>
    </row>
    <row r="23" spans="1:12" ht="76.5">
      <c r="A23" s="33" t="s">
        <v>6</v>
      </c>
      <c r="B23" s="33" t="s">
        <v>148</v>
      </c>
      <c r="C23" s="33" t="s">
        <v>18</v>
      </c>
      <c r="D23" s="33"/>
      <c r="E23" s="34" t="s">
        <v>180</v>
      </c>
      <c r="F23" s="28"/>
      <c r="G23" s="28"/>
      <c r="H23" s="28"/>
      <c r="I23" s="34"/>
      <c r="J23" s="34"/>
      <c r="K23" s="28"/>
      <c r="L23">
        <f>SUM(L24:L26)/5</f>
        <v>0.6</v>
      </c>
    </row>
    <row r="24" spans="1:12" ht="341.25" customHeight="1">
      <c r="A24" s="33" t="s">
        <v>6</v>
      </c>
      <c r="B24" s="33" t="s">
        <v>148</v>
      </c>
      <c r="C24" s="33" t="s">
        <v>18</v>
      </c>
      <c r="D24" s="33" t="s">
        <v>148</v>
      </c>
      <c r="E24" s="34" t="s">
        <v>181</v>
      </c>
      <c r="F24" s="28" t="s">
        <v>150</v>
      </c>
      <c r="G24" s="28" t="s">
        <v>151</v>
      </c>
      <c r="H24" s="28"/>
      <c r="I24" s="34" t="s">
        <v>182</v>
      </c>
      <c r="J24" s="34" t="s">
        <v>349</v>
      </c>
      <c r="K24" s="37"/>
      <c r="L24" s="129">
        <v>1</v>
      </c>
    </row>
    <row r="25" spans="1:12" ht="159.75" customHeight="1">
      <c r="A25" s="33" t="s">
        <v>6</v>
      </c>
      <c r="B25" s="33" t="s">
        <v>148</v>
      </c>
      <c r="C25" s="33" t="s">
        <v>18</v>
      </c>
      <c r="D25" s="33" t="s">
        <v>159</v>
      </c>
      <c r="E25" s="34" t="s">
        <v>183</v>
      </c>
      <c r="F25" s="28" t="s">
        <v>150</v>
      </c>
      <c r="G25" s="28" t="s">
        <v>151</v>
      </c>
      <c r="H25" s="28"/>
      <c r="I25" s="34" t="s">
        <v>184</v>
      </c>
      <c r="J25" s="34" t="s">
        <v>350</v>
      </c>
      <c r="K25" s="28"/>
      <c r="L25" s="30">
        <v>1</v>
      </c>
    </row>
    <row r="26" spans="1:12" ht="249" customHeight="1">
      <c r="A26" s="33" t="s">
        <v>6</v>
      </c>
      <c r="B26" s="33" t="s">
        <v>148</v>
      </c>
      <c r="C26" s="33" t="s">
        <v>18</v>
      </c>
      <c r="D26" s="33" t="s">
        <v>162</v>
      </c>
      <c r="E26" s="38" t="s">
        <v>185</v>
      </c>
      <c r="F26" s="28" t="s">
        <v>150</v>
      </c>
      <c r="G26" s="28" t="s">
        <v>151</v>
      </c>
      <c r="H26" s="28"/>
      <c r="I26" s="34" t="s">
        <v>186</v>
      </c>
      <c r="J26" s="34" t="s">
        <v>351</v>
      </c>
      <c r="K26" s="37"/>
      <c r="L26" s="31">
        <v>1</v>
      </c>
    </row>
    <row r="27" spans="1:12" ht="252" customHeight="1">
      <c r="A27" s="33" t="s">
        <v>6</v>
      </c>
      <c r="B27" s="33" t="s">
        <v>148</v>
      </c>
      <c r="C27" s="33" t="s">
        <v>19</v>
      </c>
      <c r="D27" s="33"/>
      <c r="E27" s="34" t="s">
        <v>187</v>
      </c>
      <c r="F27" s="28" t="s">
        <v>150</v>
      </c>
      <c r="G27" s="28" t="s">
        <v>151</v>
      </c>
      <c r="H27" s="28"/>
      <c r="I27" s="34" t="s">
        <v>188</v>
      </c>
      <c r="J27" s="34" t="s">
        <v>352</v>
      </c>
      <c r="K27" s="37"/>
      <c r="L27" s="129">
        <v>1</v>
      </c>
    </row>
    <row r="28" spans="1:12" ht="99" customHeight="1">
      <c r="A28" s="33" t="s">
        <v>6</v>
      </c>
      <c r="B28" s="33" t="s">
        <v>148</v>
      </c>
      <c r="C28" s="33" t="s">
        <v>20</v>
      </c>
      <c r="D28" s="33"/>
      <c r="E28" s="34" t="s">
        <v>189</v>
      </c>
      <c r="F28" s="28" t="s">
        <v>150</v>
      </c>
      <c r="G28" s="28" t="s">
        <v>151</v>
      </c>
      <c r="H28" s="28"/>
      <c r="I28" s="34" t="s">
        <v>190</v>
      </c>
      <c r="J28" s="34"/>
      <c r="K28" s="37"/>
      <c r="L28" s="129">
        <v>1</v>
      </c>
    </row>
    <row r="29" spans="1:11" ht="12.75">
      <c r="A29" s="43" t="s">
        <v>6</v>
      </c>
      <c r="B29" s="43" t="s">
        <v>159</v>
      </c>
      <c r="C29" s="43"/>
      <c r="D29" s="43"/>
      <c r="E29" s="226" t="s">
        <v>191</v>
      </c>
      <c r="F29" s="227"/>
      <c r="G29" s="227"/>
      <c r="H29" s="227"/>
      <c r="I29" s="227"/>
      <c r="J29" s="227"/>
      <c r="K29" s="228"/>
    </row>
    <row r="30" spans="1:12" ht="171.75" customHeight="1">
      <c r="A30" s="44" t="s">
        <v>6</v>
      </c>
      <c r="B30" s="44" t="s">
        <v>159</v>
      </c>
      <c r="C30" s="44" t="s">
        <v>10</v>
      </c>
      <c r="D30" s="43"/>
      <c r="E30" s="45" t="s">
        <v>192</v>
      </c>
      <c r="F30" s="46" t="s">
        <v>23</v>
      </c>
      <c r="G30" s="47" t="s">
        <v>22</v>
      </c>
      <c r="H30" s="47"/>
      <c r="I30" s="48" t="s">
        <v>193</v>
      </c>
      <c r="J30" s="48" t="s">
        <v>283</v>
      </c>
      <c r="K30" s="47"/>
      <c r="L30">
        <v>1</v>
      </c>
    </row>
    <row r="31" spans="1:12" ht="111.75" customHeight="1">
      <c r="A31" s="44" t="s">
        <v>6</v>
      </c>
      <c r="B31" s="44" t="s">
        <v>159</v>
      </c>
      <c r="C31" s="44" t="s">
        <v>11</v>
      </c>
      <c r="D31" s="44"/>
      <c r="E31" s="45" t="s">
        <v>194</v>
      </c>
      <c r="F31" s="46" t="s">
        <v>195</v>
      </c>
      <c r="G31" s="46" t="s">
        <v>22</v>
      </c>
      <c r="H31" s="46"/>
      <c r="I31" s="48" t="s">
        <v>196</v>
      </c>
      <c r="J31" s="48" t="s">
        <v>282</v>
      </c>
      <c r="K31" s="46"/>
      <c r="L31">
        <v>1</v>
      </c>
    </row>
    <row r="32" spans="1:12" ht="147" customHeight="1">
      <c r="A32" s="44" t="s">
        <v>6</v>
      </c>
      <c r="B32" s="44" t="s">
        <v>159</v>
      </c>
      <c r="C32" s="44" t="s">
        <v>12</v>
      </c>
      <c r="D32" s="44"/>
      <c r="E32" s="45" t="s">
        <v>197</v>
      </c>
      <c r="F32" s="46" t="s">
        <v>198</v>
      </c>
      <c r="G32" s="46" t="s">
        <v>22</v>
      </c>
      <c r="H32" s="46"/>
      <c r="I32" s="48" t="s">
        <v>199</v>
      </c>
      <c r="J32" s="48" t="s">
        <v>319</v>
      </c>
      <c r="K32" s="46"/>
      <c r="L32">
        <v>1</v>
      </c>
    </row>
    <row r="33" spans="1:12" ht="67.5" customHeight="1">
      <c r="A33" s="44" t="s">
        <v>6</v>
      </c>
      <c r="B33" s="44" t="s">
        <v>159</v>
      </c>
      <c r="C33" s="44" t="s">
        <v>13</v>
      </c>
      <c r="D33" s="44"/>
      <c r="E33" s="48" t="s">
        <v>200</v>
      </c>
      <c r="F33" s="46" t="s">
        <v>201</v>
      </c>
      <c r="G33" s="46" t="s">
        <v>22</v>
      </c>
      <c r="H33" s="46"/>
      <c r="I33" s="48" t="s">
        <v>202</v>
      </c>
      <c r="J33" s="48"/>
      <c r="K33" s="46"/>
      <c r="L33">
        <v>0</v>
      </c>
    </row>
    <row r="34" spans="1:12" ht="76.5" customHeight="1">
      <c r="A34" s="44" t="s">
        <v>6</v>
      </c>
      <c r="B34" s="44" t="s">
        <v>159</v>
      </c>
      <c r="C34" s="44" t="s">
        <v>6</v>
      </c>
      <c r="D34" s="44"/>
      <c r="E34" s="45" t="s">
        <v>203</v>
      </c>
      <c r="F34" s="46" t="s">
        <v>23</v>
      </c>
      <c r="G34" s="46" t="s">
        <v>22</v>
      </c>
      <c r="H34" s="46"/>
      <c r="I34" s="49" t="s">
        <v>204</v>
      </c>
      <c r="J34" s="49" t="s">
        <v>325</v>
      </c>
      <c r="K34" s="46"/>
      <c r="L34">
        <v>1</v>
      </c>
    </row>
    <row r="35" spans="1:12" ht="129.75" customHeight="1">
      <c r="A35" s="44" t="s">
        <v>6</v>
      </c>
      <c r="B35" s="44" t="s">
        <v>159</v>
      </c>
      <c r="C35" s="44" t="s">
        <v>16</v>
      </c>
      <c r="D35" s="44"/>
      <c r="E35" s="45" t="s">
        <v>205</v>
      </c>
      <c r="F35" s="46" t="s">
        <v>195</v>
      </c>
      <c r="G35" s="46" t="s">
        <v>22</v>
      </c>
      <c r="H35" s="46"/>
      <c r="I35" s="49" t="s">
        <v>206</v>
      </c>
      <c r="J35" s="49" t="s">
        <v>314</v>
      </c>
      <c r="K35" s="46"/>
      <c r="L35">
        <v>1</v>
      </c>
    </row>
    <row r="36" spans="1:12" ht="90.75" customHeight="1">
      <c r="A36" s="44" t="s">
        <v>6</v>
      </c>
      <c r="B36" s="44" t="s">
        <v>159</v>
      </c>
      <c r="C36" s="44" t="s">
        <v>17</v>
      </c>
      <c r="D36" s="44"/>
      <c r="E36" s="45" t="s">
        <v>207</v>
      </c>
      <c r="F36" s="46" t="s">
        <v>23</v>
      </c>
      <c r="G36" s="46" t="s">
        <v>22</v>
      </c>
      <c r="H36" s="46"/>
      <c r="I36" s="49" t="s">
        <v>208</v>
      </c>
      <c r="J36" s="49" t="s">
        <v>326</v>
      </c>
      <c r="K36" s="46"/>
      <c r="L36">
        <v>1</v>
      </c>
    </row>
    <row r="37" spans="1:12" ht="198" customHeight="1">
      <c r="A37" s="44" t="s">
        <v>6</v>
      </c>
      <c r="B37" s="44" t="s">
        <v>159</v>
      </c>
      <c r="C37" s="44" t="s">
        <v>24</v>
      </c>
      <c r="D37" s="44"/>
      <c r="E37" s="45" t="s">
        <v>209</v>
      </c>
      <c r="F37" s="46" t="s">
        <v>195</v>
      </c>
      <c r="G37" s="46" t="s">
        <v>22</v>
      </c>
      <c r="H37" s="46"/>
      <c r="I37" s="49" t="s">
        <v>284</v>
      </c>
      <c r="J37" s="49" t="s">
        <v>327</v>
      </c>
      <c r="K37" s="46"/>
      <c r="L37">
        <v>1</v>
      </c>
    </row>
    <row r="38" spans="1:12" ht="81" customHeight="1">
      <c r="A38" s="44" t="s">
        <v>6</v>
      </c>
      <c r="B38" s="44" t="s">
        <v>159</v>
      </c>
      <c r="C38" s="44" t="s">
        <v>18</v>
      </c>
      <c r="D38" s="44"/>
      <c r="E38" s="45" t="s">
        <v>210</v>
      </c>
      <c r="F38" s="46" t="s">
        <v>195</v>
      </c>
      <c r="G38" s="46" t="s">
        <v>22</v>
      </c>
      <c r="H38" s="46"/>
      <c r="I38" s="48" t="s">
        <v>211</v>
      </c>
      <c r="J38" s="48" t="s">
        <v>315</v>
      </c>
      <c r="K38" s="48"/>
      <c r="L38">
        <v>1</v>
      </c>
    </row>
    <row r="39" spans="1:12" ht="79.5" customHeight="1">
      <c r="A39" s="50" t="s">
        <v>6</v>
      </c>
      <c r="B39" s="50" t="s">
        <v>159</v>
      </c>
      <c r="C39" s="50" t="s">
        <v>19</v>
      </c>
      <c r="D39" s="50"/>
      <c r="E39" s="51" t="s">
        <v>212</v>
      </c>
      <c r="F39" s="52" t="s">
        <v>23</v>
      </c>
      <c r="G39" s="52" t="s">
        <v>22</v>
      </c>
      <c r="H39" s="52"/>
      <c r="I39" s="53" t="s">
        <v>208</v>
      </c>
      <c r="J39" s="53" t="s">
        <v>357</v>
      </c>
      <c r="K39" s="52"/>
      <c r="L39">
        <v>0</v>
      </c>
    </row>
    <row r="40" spans="1:12" ht="77.25" customHeight="1">
      <c r="A40" s="54" t="s">
        <v>6</v>
      </c>
      <c r="B40" s="54" t="s">
        <v>159</v>
      </c>
      <c r="C40" s="54" t="s">
        <v>20</v>
      </c>
      <c r="D40" s="54"/>
      <c r="E40" s="55" t="s">
        <v>213</v>
      </c>
      <c r="F40" s="56" t="s">
        <v>214</v>
      </c>
      <c r="G40" s="56" t="s">
        <v>22</v>
      </c>
      <c r="H40" s="56"/>
      <c r="I40" s="55" t="s">
        <v>215</v>
      </c>
      <c r="J40" s="55" t="s">
        <v>358</v>
      </c>
      <c r="K40" s="56"/>
      <c r="L40">
        <v>1</v>
      </c>
    </row>
    <row r="41" spans="1:11" ht="12.75">
      <c r="A41" s="32" t="s">
        <v>6</v>
      </c>
      <c r="B41" s="32" t="s">
        <v>162</v>
      </c>
      <c r="C41" s="32"/>
      <c r="D41" s="32"/>
      <c r="E41" s="204" t="s">
        <v>218</v>
      </c>
      <c r="F41" s="232"/>
      <c r="G41" s="232"/>
      <c r="H41" s="232"/>
      <c r="I41" s="232"/>
      <c r="J41" s="232"/>
      <c r="K41" s="233"/>
    </row>
    <row r="42" spans="1:12" ht="67.5" customHeight="1">
      <c r="A42" s="33" t="s">
        <v>6</v>
      </c>
      <c r="B42" s="33" t="s">
        <v>162</v>
      </c>
      <c r="C42" s="33" t="s">
        <v>10</v>
      </c>
      <c r="D42" s="33"/>
      <c r="E42" s="34" t="s">
        <v>219</v>
      </c>
      <c r="F42" s="28" t="s">
        <v>195</v>
      </c>
      <c r="G42" s="28" t="s">
        <v>151</v>
      </c>
      <c r="H42" s="28"/>
      <c r="I42" s="34" t="s">
        <v>220</v>
      </c>
      <c r="J42" s="34" t="s">
        <v>288</v>
      </c>
      <c r="K42" s="28"/>
      <c r="L42">
        <v>1</v>
      </c>
    </row>
    <row r="43" spans="1:12" ht="146.25" customHeight="1">
      <c r="A43" s="33" t="s">
        <v>6</v>
      </c>
      <c r="B43" s="33" t="s">
        <v>162</v>
      </c>
      <c r="C43" s="33" t="s">
        <v>11</v>
      </c>
      <c r="D43" s="33"/>
      <c r="E43" s="34" t="s">
        <v>221</v>
      </c>
      <c r="F43" s="28" t="s">
        <v>195</v>
      </c>
      <c r="G43" s="28" t="s">
        <v>151</v>
      </c>
      <c r="H43" s="28"/>
      <c r="I43" s="34" t="s">
        <v>328</v>
      </c>
      <c r="J43" s="34" t="s">
        <v>359</v>
      </c>
      <c r="K43" s="28"/>
      <c r="L43">
        <v>1</v>
      </c>
    </row>
    <row r="44" spans="1:12" ht="168" customHeight="1">
      <c r="A44" s="33" t="s">
        <v>6</v>
      </c>
      <c r="B44" s="33" t="s">
        <v>162</v>
      </c>
      <c r="C44" s="33" t="s">
        <v>12</v>
      </c>
      <c r="D44" s="33"/>
      <c r="E44" s="34" t="s">
        <v>329</v>
      </c>
      <c r="F44" s="28" t="s">
        <v>222</v>
      </c>
      <c r="G44" s="28" t="s">
        <v>151</v>
      </c>
      <c r="H44" s="28"/>
      <c r="I44" s="34" t="s">
        <v>223</v>
      </c>
      <c r="J44" s="34" t="s">
        <v>360</v>
      </c>
      <c r="K44" s="28"/>
      <c r="L44">
        <v>1</v>
      </c>
    </row>
    <row r="45" spans="1:12" ht="181.5" customHeight="1">
      <c r="A45" s="33" t="s">
        <v>6</v>
      </c>
      <c r="B45" s="33" t="s">
        <v>162</v>
      </c>
      <c r="C45" s="33" t="s">
        <v>13</v>
      </c>
      <c r="D45" s="33"/>
      <c r="E45" s="34" t="s">
        <v>224</v>
      </c>
      <c r="F45" s="28" t="s">
        <v>195</v>
      </c>
      <c r="G45" s="28" t="s">
        <v>151</v>
      </c>
      <c r="H45" s="28"/>
      <c r="I45" s="34" t="s">
        <v>225</v>
      </c>
      <c r="J45" s="34" t="s">
        <v>361</v>
      </c>
      <c r="K45" s="28"/>
      <c r="L45">
        <v>0</v>
      </c>
    </row>
    <row r="46" spans="1:12" ht="176.25" customHeight="1">
      <c r="A46" s="33" t="s">
        <v>6</v>
      </c>
      <c r="B46" s="33" t="s">
        <v>162</v>
      </c>
      <c r="C46" s="33" t="s">
        <v>6</v>
      </c>
      <c r="D46" s="33"/>
      <c r="E46" s="34" t="s">
        <v>226</v>
      </c>
      <c r="F46" s="28" t="s">
        <v>227</v>
      </c>
      <c r="G46" s="28" t="s">
        <v>151</v>
      </c>
      <c r="H46" s="28"/>
      <c r="I46" s="34" t="s">
        <v>228</v>
      </c>
      <c r="J46" s="34" t="s">
        <v>362</v>
      </c>
      <c r="K46" s="28"/>
      <c r="L46">
        <v>1</v>
      </c>
    </row>
    <row r="47" spans="1:12" ht="264.75" customHeight="1">
      <c r="A47" s="33" t="s">
        <v>6</v>
      </c>
      <c r="B47" s="33" t="s">
        <v>162</v>
      </c>
      <c r="C47" s="33" t="s">
        <v>16</v>
      </c>
      <c r="D47" s="33"/>
      <c r="E47" s="34" t="s">
        <v>229</v>
      </c>
      <c r="F47" s="28" t="s">
        <v>195</v>
      </c>
      <c r="G47" s="28" t="s">
        <v>151</v>
      </c>
      <c r="H47" s="28"/>
      <c r="I47" s="34" t="s">
        <v>230</v>
      </c>
      <c r="J47" s="34" t="s">
        <v>363</v>
      </c>
      <c r="K47" s="28"/>
      <c r="L47">
        <v>1</v>
      </c>
    </row>
    <row r="48" spans="1:12" ht="127.5">
      <c r="A48" s="33" t="s">
        <v>6</v>
      </c>
      <c r="B48" s="33" t="s">
        <v>162</v>
      </c>
      <c r="C48" s="33" t="s">
        <v>17</v>
      </c>
      <c r="D48" s="33"/>
      <c r="E48" s="34" t="s">
        <v>231</v>
      </c>
      <c r="F48" s="28" t="s">
        <v>195</v>
      </c>
      <c r="G48" s="28" t="s">
        <v>151</v>
      </c>
      <c r="H48" s="28"/>
      <c r="I48" s="34" t="s">
        <v>232</v>
      </c>
      <c r="J48" s="34" t="s">
        <v>282</v>
      </c>
      <c r="K48" s="28"/>
      <c r="L48">
        <v>1</v>
      </c>
    </row>
    <row r="49" spans="1:11" ht="12.75">
      <c r="A49" s="43" t="s">
        <v>6</v>
      </c>
      <c r="B49" s="43" t="s">
        <v>60</v>
      </c>
      <c r="C49" s="43"/>
      <c r="D49" s="43"/>
      <c r="E49" s="220" t="s">
        <v>104</v>
      </c>
      <c r="F49" s="221"/>
      <c r="G49" s="221"/>
      <c r="H49" s="221"/>
      <c r="I49" s="221"/>
      <c r="J49" s="221"/>
      <c r="K49" s="222"/>
    </row>
    <row r="50" spans="1:12" ht="111" customHeight="1">
      <c r="A50" s="44" t="s">
        <v>6</v>
      </c>
      <c r="B50" s="44" t="s">
        <v>60</v>
      </c>
      <c r="C50" s="44" t="s">
        <v>10</v>
      </c>
      <c r="D50" s="43"/>
      <c r="E50" s="34" t="s">
        <v>97</v>
      </c>
      <c r="F50" s="28" t="s">
        <v>98</v>
      </c>
      <c r="G50" s="28" t="s">
        <v>22</v>
      </c>
      <c r="H50" s="28"/>
      <c r="I50" s="34" t="s">
        <v>66</v>
      </c>
      <c r="J50" s="34"/>
      <c r="K50" s="28"/>
      <c r="L50" s="129">
        <v>0</v>
      </c>
    </row>
    <row r="51" spans="1:12" ht="275.25" customHeight="1">
      <c r="A51" s="44" t="s">
        <v>6</v>
      </c>
      <c r="B51" s="44" t="s">
        <v>60</v>
      </c>
      <c r="C51" s="44" t="s">
        <v>11</v>
      </c>
      <c r="D51" s="44"/>
      <c r="E51" s="34" t="s">
        <v>67</v>
      </c>
      <c r="F51" s="28" t="s">
        <v>106</v>
      </c>
      <c r="G51" s="28" t="s">
        <v>22</v>
      </c>
      <c r="H51" s="28"/>
      <c r="I51" s="34" t="s">
        <v>68</v>
      </c>
      <c r="J51" s="34" t="s">
        <v>316</v>
      </c>
      <c r="K51" s="28"/>
      <c r="L51" s="129">
        <v>1</v>
      </c>
    </row>
    <row r="52" spans="1:12" ht="191.25">
      <c r="A52" s="44" t="s">
        <v>6</v>
      </c>
      <c r="B52" s="44" t="s">
        <v>60</v>
      </c>
      <c r="C52" s="44" t="s">
        <v>12</v>
      </c>
      <c r="D52" s="44"/>
      <c r="E52" s="34" t="s">
        <v>69</v>
      </c>
      <c r="F52" s="28" t="s">
        <v>99</v>
      </c>
      <c r="G52" s="28" t="s">
        <v>22</v>
      </c>
      <c r="H52" s="28"/>
      <c r="I52" s="34" t="s">
        <v>70</v>
      </c>
      <c r="J52" s="34" t="s">
        <v>364</v>
      </c>
      <c r="K52" s="28"/>
      <c r="L52" s="129">
        <v>1</v>
      </c>
    </row>
    <row r="53" spans="1:12" ht="76.5">
      <c r="A53" s="44" t="s">
        <v>6</v>
      </c>
      <c r="B53" s="44" t="s">
        <v>60</v>
      </c>
      <c r="C53" s="44" t="s">
        <v>13</v>
      </c>
      <c r="D53" s="44"/>
      <c r="E53" s="34" t="s">
        <v>71</v>
      </c>
      <c r="F53" s="28" t="s">
        <v>100</v>
      </c>
      <c r="G53" s="28" t="s">
        <v>22</v>
      </c>
      <c r="H53" s="28"/>
      <c r="I53" s="34" t="s">
        <v>72</v>
      </c>
      <c r="J53" s="34"/>
      <c r="K53" s="28"/>
      <c r="L53" s="129">
        <v>0</v>
      </c>
    </row>
    <row r="54" spans="1:12" ht="76.5">
      <c r="A54" s="44" t="s">
        <v>6</v>
      </c>
      <c r="B54" s="44" t="s">
        <v>60</v>
      </c>
      <c r="C54" s="44" t="s">
        <v>6</v>
      </c>
      <c r="D54" s="44"/>
      <c r="E54" s="34" t="s">
        <v>73</v>
      </c>
      <c r="F54" s="28" t="s">
        <v>96</v>
      </c>
      <c r="G54" s="28" t="s">
        <v>22</v>
      </c>
      <c r="H54" s="28"/>
      <c r="I54" s="34" t="s">
        <v>74</v>
      </c>
      <c r="J54" s="34"/>
      <c r="K54" s="28"/>
      <c r="L54" s="129">
        <v>0</v>
      </c>
    </row>
    <row r="55" spans="1:12" ht="186.75" customHeight="1">
      <c r="A55" s="44" t="s">
        <v>6</v>
      </c>
      <c r="B55" s="44" t="s">
        <v>60</v>
      </c>
      <c r="C55" s="44" t="s">
        <v>16</v>
      </c>
      <c r="D55" s="44"/>
      <c r="E55" s="34" t="s">
        <v>75</v>
      </c>
      <c r="F55" s="28" t="s">
        <v>107</v>
      </c>
      <c r="G55" s="28" t="s">
        <v>22</v>
      </c>
      <c r="H55" s="28"/>
      <c r="I55" s="34" t="s">
        <v>76</v>
      </c>
      <c r="J55" s="34" t="s">
        <v>287</v>
      </c>
      <c r="K55" s="28"/>
      <c r="L55" s="129">
        <v>1</v>
      </c>
    </row>
    <row r="56" spans="1:12" ht="120" customHeight="1">
      <c r="A56" s="44" t="s">
        <v>6</v>
      </c>
      <c r="B56" s="44" t="s">
        <v>60</v>
      </c>
      <c r="C56" s="44" t="s">
        <v>17</v>
      </c>
      <c r="D56" s="44"/>
      <c r="E56" s="34" t="s">
        <v>77</v>
      </c>
      <c r="F56" s="28" t="s">
        <v>23</v>
      </c>
      <c r="G56" s="28" t="s">
        <v>22</v>
      </c>
      <c r="H56" s="28"/>
      <c r="I56" s="34" t="s">
        <v>78</v>
      </c>
      <c r="J56" s="34" t="s">
        <v>365</v>
      </c>
      <c r="K56" s="28"/>
      <c r="L56" s="129">
        <v>1</v>
      </c>
    </row>
    <row r="57" spans="1:12" ht="66" customHeight="1">
      <c r="A57" s="44" t="s">
        <v>6</v>
      </c>
      <c r="B57" s="44" t="s">
        <v>60</v>
      </c>
      <c r="C57" s="44" t="s">
        <v>24</v>
      </c>
      <c r="D57" s="44"/>
      <c r="E57" s="34" t="s">
        <v>79</v>
      </c>
      <c r="F57" s="28" t="s">
        <v>23</v>
      </c>
      <c r="G57" s="28" t="s">
        <v>22</v>
      </c>
      <c r="H57" s="28"/>
      <c r="I57" s="34" t="s">
        <v>80</v>
      </c>
      <c r="J57" s="34" t="s">
        <v>317</v>
      </c>
      <c r="K57" s="28"/>
      <c r="L57" s="129">
        <v>1</v>
      </c>
    </row>
    <row r="58" spans="1:12" ht="205.5" customHeight="1">
      <c r="A58" s="44" t="s">
        <v>6</v>
      </c>
      <c r="B58" s="44" t="s">
        <v>60</v>
      </c>
      <c r="C58" s="44" t="s">
        <v>18</v>
      </c>
      <c r="D58" s="44"/>
      <c r="E58" s="34" t="s">
        <v>286</v>
      </c>
      <c r="F58" s="28" t="s">
        <v>65</v>
      </c>
      <c r="G58" s="28" t="s">
        <v>22</v>
      </c>
      <c r="H58" s="28"/>
      <c r="I58" s="34" t="s">
        <v>81</v>
      </c>
      <c r="J58" s="34" t="s">
        <v>321</v>
      </c>
      <c r="K58" s="28"/>
      <c r="L58" s="129">
        <v>1</v>
      </c>
    </row>
    <row r="59" spans="1:12" ht="172.5" customHeight="1">
      <c r="A59" s="50" t="s">
        <v>6</v>
      </c>
      <c r="B59" s="50" t="s">
        <v>60</v>
      </c>
      <c r="C59" s="50" t="s">
        <v>19</v>
      </c>
      <c r="D59" s="50"/>
      <c r="E59" s="34" t="s">
        <v>82</v>
      </c>
      <c r="F59" s="28" t="s">
        <v>65</v>
      </c>
      <c r="G59" s="28" t="s">
        <v>22</v>
      </c>
      <c r="H59" s="28"/>
      <c r="I59" s="34" t="s">
        <v>330</v>
      </c>
      <c r="J59" s="34" t="s">
        <v>331</v>
      </c>
      <c r="K59" s="28"/>
      <c r="L59" s="129">
        <v>1</v>
      </c>
    </row>
    <row r="60" spans="1:12" ht="157.5" customHeight="1">
      <c r="A60" s="54" t="s">
        <v>6</v>
      </c>
      <c r="B60" s="54" t="s">
        <v>60</v>
      </c>
      <c r="C60" s="54" t="s">
        <v>20</v>
      </c>
      <c r="D60" s="54"/>
      <c r="E60" s="34" t="s">
        <v>83</v>
      </c>
      <c r="F60" s="28"/>
      <c r="G60" s="28"/>
      <c r="H60" s="28"/>
      <c r="I60" s="34"/>
      <c r="J60" s="34" t="s">
        <v>318</v>
      </c>
      <c r="K60" s="28"/>
      <c r="L60" s="129">
        <f>(L61+L62)/2</f>
        <v>1</v>
      </c>
    </row>
    <row r="61" spans="1:12" ht="95.25" customHeight="1">
      <c r="A61" s="54" t="s">
        <v>6</v>
      </c>
      <c r="B61" s="54" t="s">
        <v>60</v>
      </c>
      <c r="C61" s="54" t="s">
        <v>20</v>
      </c>
      <c r="D61" s="54" t="s">
        <v>10</v>
      </c>
      <c r="E61" s="34" t="s">
        <v>84</v>
      </c>
      <c r="F61" s="28" t="s">
        <v>101</v>
      </c>
      <c r="G61" s="28" t="s">
        <v>22</v>
      </c>
      <c r="H61" s="28"/>
      <c r="I61" s="34" t="s">
        <v>93</v>
      </c>
      <c r="J61" s="34" t="s">
        <v>290</v>
      </c>
      <c r="K61" s="28"/>
      <c r="L61" s="31">
        <v>1</v>
      </c>
    </row>
    <row r="62" spans="1:12" ht="104.25" customHeight="1">
      <c r="A62" s="54" t="s">
        <v>6</v>
      </c>
      <c r="B62" s="54" t="s">
        <v>60</v>
      </c>
      <c r="C62" s="54" t="s">
        <v>20</v>
      </c>
      <c r="D62" s="54" t="s">
        <v>11</v>
      </c>
      <c r="E62" s="34" t="s">
        <v>85</v>
      </c>
      <c r="F62" s="28" t="s">
        <v>101</v>
      </c>
      <c r="G62" s="28" t="s">
        <v>22</v>
      </c>
      <c r="H62" s="28"/>
      <c r="I62" s="34" t="s">
        <v>94</v>
      </c>
      <c r="J62" s="34" t="s">
        <v>290</v>
      </c>
      <c r="K62" s="28"/>
      <c r="L62" s="31">
        <v>1</v>
      </c>
    </row>
    <row r="63" spans="1:12" ht="119.25" customHeight="1">
      <c r="A63" s="54" t="s">
        <v>6</v>
      </c>
      <c r="B63" s="54" t="s">
        <v>60</v>
      </c>
      <c r="C63" s="54" t="s">
        <v>91</v>
      </c>
      <c r="D63" s="54"/>
      <c r="E63" s="34" t="s">
        <v>86</v>
      </c>
      <c r="F63" s="28" t="s">
        <v>102</v>
      </c>
      <c r="G63" s="28" t="s">
        <v>22</v>
      </c>
      <c r="H63" s="28"/>
      <c r="I63" s="34" t="s">
        <v>87</v>
      </c>
      <c r="J63" s="34"/>
      <c r="K63" s="28" t="s">
        <v>285</v>
      </c>
      <c r="L63" s="129">
        <v>0</v>
      </c>
    </row>
    <row r="64" spans="1:12" ht="120.75" customHeight="1">
      <c r="A64" s="54" t="s">
        <v>6</v>
      </c>
      <c r="B64" s="54" t="s">
        <v>60</v>
      </c>
      <c r="C64" s="54" t="s">
        <v>92</v>
      </c>
      <c r="D64" s="54"/>
      <c r="E64" s="34" t="s">
        <v>88</v>
      </c>
      <c r="F64" s="28" t="s">
        <v>98</v>
      </c>
      <c r="G64" s="28">
        <v>2015</v>
      </c>
      <c r="H64" s="28"/>
      <c r="I64" s="34" t="s">
        <v>89</v>
      </c>
      <c r="J64" s="34"/>
      <c r="K64" s="28"/>
      <c r="L64" s="129">
        <v>0</v>
      </c>
    </row>
    <row r="65" spans="1:12" ht="115.5" customHeight="1">
      <c r="A65" s="54" t="s">
        <v>6</v>
      </c>
      <c r="B65" s="54" t="s">
        <v>60</v>
      </c>
      <c r="C65" s="54" t="s">
        <v>95</v>
      </c>
      <c r="D65" s="54"/>
      <c r="E65" s="34" t="s">
        <v>103</v>
      </c>
      <c r="F65" s="28" t="s">
        <v>23</v>
      </c>
      <c r="G65" s="28" t="s">
        <v>22</v>
      </c>
      <c r="H65" s="28"/>
      <c r="I65" s="34" t="s">
        <v>90</v>
      </c>
      <c r="J65" s="34"/>
      <c r="K65" s="28" t="s">
        <v>332</v>
      </c>
      <c r="L65" s="129">
        <v>1</v>
      </c>
    </row>
    <row r="66" spans="1:11" ht="13.5" customHeight="1">
      <c r="A66" s="4"/>
      <c r="B66" s="4"/>
      <c r="C66" s="4"/>
      <c r="D66" s="4"/>
      <c r="E66" s="7"/>
      <c r="F66" s="6"/>
      <c r="G66" s="6"/>
      <c r="H66" s="6"/>
      <c r="I66" s="7"/>
      <c r="J66" s="7"/>
      <c r="K66" s="6"/>
    </row>
    <row r="67" spans="1:11" ht="14.25" customHeight="1">
      <c r="A67" s="4"/>
      <c r="B67" s="4"/>
      <c r="C67" s="4"/>
      <c r="D67" s="4"/>
      <c r="E67" s="5"/>
      <c r="F67" s="5"/>
      <c r="G67" s="5"/>
      <c r="H67" s="5"/>
      <c r="I67" s="5"/>
      <c r="J67" s="5"/>
      <c r="K67" s="5"/>
    </row>
    <row r="68" spans="1:11" ht="12.75">
      <c r="A68" s="5"/>
      <c r="B68" s="5"/>
      <c r="C68" s="5"/>
      <c r="D68" s="5"/>
      <c r="E68" s="5"/>
      <c r="F68" s="5"/>
      <c r="G68" s="5"/>
      <c r="H68" s="5"/>
      <c r="I68" s="8"/>
      <c r="J68" s="8"/>
      <c r="K68" s="5"/>
    </row>
    <row r="69" spans="9:10" ht="12.75">
      <c r="I69" s="1"/>
      <c r="J69" s="1"/>
    </row>
    <row r="70" spans="9:10" ht="12.75">
      <c r="I70" s="1"/>
      <c r="J70" s="1"/>
    </row>
    <row r="71" spans="9:10" ht="12.75">
      <c r="I71" s="1"/>
      <c r="J71" s="1"/>
    </row>
    <row r="72" spans="9:10" ht="12.75">
      <c r="I72" s="1"/>
      <c r="J72" s="1"/>
    </row>
    <row r="73" spans="9:10" ht="12.75">
      <c r="I73" s="1"/>
      <c r="J73" s="1"/>
    </row>
    <row r="74" spans="9:10" ht="12.75">
      <c r="I74" s="1"/>
      <c r="J74" s="1"/>
    </row>
    <row r="75" spans="9:10" ht="12.75">
      <c r="I75" s="1"/>
      <c r="J75" s="1"/>
    </row>
    <row r="76" spans="9:10" ht="12.75">
      <c r="I76" s="1"/>
      <c r="J76" s="1"/>
    </row>
    <row r="77" spans="9:10" ht="12.75">
      <c r="I77" s="1"/>
      <c r="J77" s="1"/>
    </row>
    <row r="78" spans="9:10" ht="12.75">
      <c r="I78" s="1"/>
      <c r="J78" s="1"/>
    </row>
    <row r="79" spans="9:10" ht="12.75">
      <c r="I79" s="1"/>
      <c r="J79" s="1"/>
    </row>
    <row r="80" spans="9:10" ht="12.75">
      <c r="I80" s="1"/>
      <c r="J80" s="1"/>
    </row>
    <row r="81" spans="9:10" ht="12.75">
      <c r="I81" s="1"/>
      <c r="J81" s="1"/>
    </row>
    <row r="82" spans="9:10" ht="12.75">
      <c r="I82" s="1"/>
      <c r="J82" s="1"/>
    </row>
    <row r="83" spans="9:10" ht="12.75">
      <c r="I83" s="1"/>
      <c r="J83" s="1"/>
    </row>
    <row r="84" spans="9:10" ht="12.75">
      <c r="I84" s="1"/>
      <c r="J84" s="1"/>
    </row>
    <row r="85" spans="9:10" ht="12.75">
      <c r="I85" s="1"/>
      <c r="J85" s="1"/>
    </row>
    <row r="86" spans="9:10" ht="12.75">
      <c r="I86" s="1"/>
      <c r="J86" s="1"/>
    </row>
  </sheetData>
  <sheetProtection/>
  <mergeCells count="15">
    <mergeCell ref="G6:G7"/>
    <mergeCell ref="K6:K7"/>
    <mergeCell ref="I6:I7"/>
    <mergeCell ref="H6:H7"/>
    <mergeCell ref="J6:J7"/>
    <mergeCell ref="E49:K49"/>
    <mergeCell ref="E9:K9"/>
    <mergeCell ref="E29:K29"/>
    <mergeCell ref="E8:K8"/>
    <mergeCell ref="E41:K41"/>
    <mergeCell ref="I1:K1"/>
    <mergeCell ref="A2:K2"/>
    <mergeCell ref="A6:D6"/>
    <mergeCell ref="E6:E7"/>
    <mergeCell ref="F6:F7"/>
  </mergeCells>
  <printOptions/>
  <pageMargins left="0.2" right="0.19"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A1">
      <selection activeCell="A15" sqref="A15:K15"/>
    </sheetView>
  </sheetViews>
  <sheetFormatPr defaultColWidth="9.00390625" defaultRowHeight="12.75"/>
  <cols>
    <col min="1" max="1" width="4.125" style="0" customWidth="1"/>
    <col min="2" max="2" width="5.125" style="0" customWidth="1"/>
    <col min="3" max="3" width="31.625" style="0" customWidth="1"/>
    <col min="4" max="4" width="10.875" style="0" customWidth="1"/>
    <col min="11" max="11" width="18.375" style="0" customWidth="1"/>
  </cols>
  <sheetData>
    <row r="1" spans="1:14" ht="12.75" customHeight="1">
      <c r="A1" s="9"/>
      <c r="B1" s="9"/>
      <c r="C1" s="9"/>
      <c r="D1" s="9"/>
      <c r="E1" s="9"/>
      <c r="F1" s="9"/>
      <c r="G1" s="9"/>
      <c r="H1" s="9"/>
      <c r="I1" s="10"/>
      <c r="J1" s="243" t="s">
        <v>262</v>
      </c>
      <c r="K1" s="244"/>
      <c r="L1" s="241"/>
      <c r="M1" s="242"/>
      <c r="N1" s="242"/>
    </row>
    <row r="2" spans="1:14" ht="12.75">
      <c r="A2" s="9"/>
      <c r="B2" s="9"/>
      <c r="C2" s="9"/>
      <c r="D2" s="9"/>
      <c r="E2" s="9"/>
      <c r="F2" s="9"/>
      <c r="G2" s="9"/>
      <c r="H2" s="9"/>
      <c r="I2" s="10"/>
      <c r="J2" s="244"/>
      <c r="K2" s="244"/>
      <c r="L2" s="242"/>
      <c r="M2" s="242"/>
      <c r="N2" s="242"/>
    </row>
    <row r="3" spans="1:14" ht="12.75">
      <c r="A3" s="9"/>
      <c r="B3" s="9"/>
      <c r="C3" s="9"/>
      <c r="D3" s="9"/>
      <c r="E3" s="9"/>
      <c r="F3" s="9"/>
      <c r="G3" s="9"/>
      <c r="H3" s="9"/>
      <c r="I3" s="10"/>
      <c r="J3" s="244"/>
      <c r="K3" s="244"/>
      <c r="L3" s="242"/>
      <c r="M3" s="242"/>
      <c r="N3" s="242"/>
    </row>
    <row r="4" spans="1:14" ht="12.75">
      <c r="A4" s="9"/>
      <c r="B4" s="9"/>
      <c r="C4" s="9"/>
      <c r="D4" s="9"/>
      <c r="E4" s="9"/>
      <c r="F4" s="9"/>
      <c r="G4" s="9"/>
      <c r="H4" s="9"/>
      <c r="I4" s="10"/>
      <c r="J4" s="244"/>
      <c r="K4" s="244"/>
      <c r="L4" s="242"/>
      <c r="M4" s="242"/>
      <c r="N4" s="242"/>
    </row>
    <row r="5" spans="1:14" ht="11.25" customHeight="1">
      <c r="A5" s="9"/>
      <c r="B5" s="9"/>
      <c r="C5" s="9"/>
      <c r="D5" s="9"/>
      <c r="E5" s="9"/>
      <c r="F5" s="9"/>
      <c r="G5" s="9"/>
      <c r="H5" s="9"/>
      <c r="I5" s="10"/>
      <c r="J5" s="244"/>
      <c r="K5" s="244"/>
      <c r="L5" s="242"/>
      <c r="M5" s="242"/>
      <c r="N5" s="242"/>
    </row>
    <row r="6" spans="1:14" ht="45" customHeight="1" hidden="1">
      <c r="A6" s="9"/>
      <c r="B6" s="9"/>
      <c r="C6" s="9"/>
      <c r="D6" s="9"/>
      <c r="E6" s="9"/>
      <c r="F6" s="9"/>
      <c r="G6" s="9"/>
      <c r="H6" s="9"/>
      <c r="I6" s="10"/>
      <c r="J6" s="244"/>
      <c r="K6" s="244"/>
      <c r="L6" s="242"/>
      <c r="M6" s="242"/>
      <c r="N6" s="242"/>
    </row>
    <row r="7" spans="1:11" ht="15">
      <c r="A7" s="248" t="s">
        <v>323</v>
      </c>
      <c r="B7" s="249"/>
      <c r="C7" s="249"/>
      <c r="D7" s="249"/>
      <c r="E7" s="249"/>
      <c r="F7" s="249"/>
      <c r="G7" s="249"/>
      <c r="H7" s="249"/>
      <c r="I7" s="249"/>
      <c r="J7" s="249"/>
      <c r="K7" s="249"/>
    </row>
    <row r="8" spans="1:11" ht="15">
      <c r="A8" s="75"/>
      <c r="B8" s="76"/>
      <c r="C8" s="76"/>
      <c r="D8" s="76"/>
      <c r="E8" s="76"/>
      <c r="F8" s="76"/>
      <c r="G8" s="76"/>
      <c r="H8" s="76"/>
      <c r="I8" s="76"/>
      <c r="J8" s="76"/>
      <c r="K8" s="76"/>
    </row>
    <row r="9" spans="1:11" ht="15">
      <c r="A9" s="75"/>
      <c r="B9" s="76"/>
      <c r="C9" s="245" t="s">
        <v>253</v>
      </c>
      <c r="D9" s="245"/>
      <c r="E9" s="245"/>
      <c r="F9" s="245"/>
      <c r="G9" s="245"/>
      <c r="H9" s="245"/>
      <c r="I9" s="245"/>
      <c r="J9" s="245"/>
      <c r="K9" s="76"/>
    </row>
    <row r="10" spans="1:11" ht="12.75">
      <c r="A10" s="9"/>
      <c r="B10" s="9"/>
      <c r="C10" s="12"/>
      <c r="D10" s="12"/>
      <c r="E10" s="12"/>
      <c r="F10" s="12"/>
      <c r="G10" s="12"/>
      <c r="H10" s="12"/>
      <c r="I10" s="12"/>
      <c r="J10" s="12"/>
      <c r="K10" s="12"/>
    </row>
    <row r="11" spans="1:11" ht="12.75">
      <c r="A11" s="250" t="s">
        <v>0</v>
      </c>
      <c r="B11" s="250"/>
      <c r="C11" s="239" t="s">
        <v>25</v>
      </c>
      <c r="D11" s="239" t="s">
        <v>26</v>
      </c>
      <c r="E11" s="252" t="s">
        <v>27</v>
      </c>
      <c r="F11" s="253"/>
      <c r="G11" s="253"/>
      <c r="H11" s="253"/>
      <c r="I11" s="253"/>
      <c r="J11" s="254"/>
      <c r="K11" s="239" t="s">
        <v>28</v>
      </c>
    </row>
    <row r="12" spans="1:11" ht="38.25" customHeight="1">
      <c r="A12" s="251"/>
      <c r="B12" s="251"/>
      <c r="C12" s="240" t="s">
        <v>29</v>
      </c>
      <c r="D12" s="240" t="s">
        <v>26</v>
      </c>
      <c r="E12" s="239" t="s">
        <v>30</v>
      </c>
      <c r="F12" s="239" t="s">
        <v>31</v>
      </c>
      <c r="G12" s="239" t="s">
        <v>32</v>
      </c>
      <c r="H12" s="239" t="s">
        <v>33</v>
      </c>
      <c r="I12" s="239" t="s">
        <v>34</v>
      </c>
      <c r="J12" s="239" t="s">
        <v>35</v>
      </c>
      <c r="K12" s="240" t="s">
        <v>7</v>
      </c>
    </row>
    <row r="13" spans="1:11" ht="12.75">
      <c r="A13" s="13" t="s">
        <v>14</v>
      </c>
      <c r="B13" s="13" t="s">
        <v>4</v>
      </c>
      <c r="C13" s="240"/>
      <c r="D13" s="240"/>
      <c r="E13" s="240"/>
      <c r="F13" s="240"/>
      <c r="G13" s="240"/>
      <c r="H13" s="240"/>
      <c r="I13" s="240"/>
      <c r="J13" s="239"/>
      <c r="K13" s="240"/>
    </row>
    <row r="14" spans="1:11" ht="12.75">
      <c r="A14" s="57" t="s">
        <v>6</v>
      </c>
      <c r="B14" s="57"/>
      <c r="C14" s="247" t="s">
        <v>216</v>
      </c>
      <c r="D14" s="247"/>
      <c r="E14" s="247"/>
      <c r="F14" s="247"/>
      <c r="G14" s="247"/>
      <c r="H14" s="247"/>
      <c r="I14" s="247"/>
      <c r="J14" s="247"/>
      <c r="K14" s="247"/>
    </row>
    <row r="15" spans="1:11" ht="12.75">
      <c r="A15" s="246" t="s">
        <v>57</v>
      </c>
      <c r="B15" s="246"/>
      <c r="C15" s="246"/>
      <c r="D15" s="246"/>
      <c r="E15" s="246"/>
      <c r="F15" s="246"/>
      <c r="G15" s="246"/>
      <c r="H15" s="246"/>
      <c r="I15" s="246"/>
      <c r="J15" s="246"/>
      <c r="K15" s="246"/>
    </row>
  </sheetData>
  <sheetProtection/>
  <mergeCells count="17">
    <mergeCell ref="A15:K15"/>
    <mergeCell ref="C14:K14"/>
    <mergeCell ref="A7:K7"/>
    <mergeCell ref="A11:B12"/>
    <mergeCell ref="C11:C13"/>
    <mergeCell ref="D11:D13"/>
    <mergeCell ref="E11:J11"/>
    <mergeCell ref="K11:K13"/>
    <mergeCell ref="E12:E13"/>
    <mergeCell ref="F12:F13"/>
    <mergeCell ref="G12:G13"/>
    <mergeCell ref="L1:N6"/>
    <mergeCell ref="J1:K6"/>
    <mergeCell ref="I12:I13"/>
    <mergeCell ref="J12:J13"/>
    <mergeCell ref="H12:H13"/>
    <mergeCell ref="C9:J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A1">
      <selection activeCell="A10" sqref="A10"/>
    </sheetView>
  </sheetViews>
  <sheetFormatPr defaultColWidth="9.00390625" defaultRowHeight="12.75"/>
  <sheetData>
    <row r="1" spans="1:14" ht="12.75">
      <c r="A1" s="9"/>
      <c r="B1" s="9"/>
      <c r="C1" s="9"/>
      <c r="D1" s="9"/>
      <c r="E1" s="9"/>
      <c r="F1" s="9"/>
      <c r="G1" s="9"/>
      <c r="H1" s="9"/>
      <c r="I1" s="241" t="s">
        <v>262</v>
      </c>
      <c r="J1" s="242"/>
      <c r="K1" s="242"/>
      <c r="L1" s="242"/>
      <c r="M1" s="242"/>
      <c r="N1" s="242"/>
    </row>
    <row r="2" spans="1:14" ht="12.75">
      <c r="A2" s="9"/>
      <c r="B2" s="9"/>
      <c r="C2" s="9"/>
      <c r="D2" s="9"/>
      <c r="E2" s="9"/>
      <c r="F2" s="9"/>
      <c r="G2" s="9"/>
      <c r="H2" s="9"/>
      <c r="I2" s="242"/>
      <c r="J2" s="242"/>
      <c r="K2" s="242"/>
      <c r="L2" s="242"/>
      <c r="M2" s="242"/>
      <c r="N2" s="242"/>
    </row>
    <row r="3" spans="1:14" ht="3" customHeight="1">
      <c r="A3" s="9"/>
      <c r="B3" s="9"/>
      <c r="C3" s="9"/>
      <c r="D3" s="9"/>
      <c r="E3" s="9"/>
      <c r="F3" s="9"/>
      <c r="G3" s="9"/>
      <c r="H3" s="9"/>
      <c r="I3" s="242"/>
      <c r="J3" s="242"/>
      <c r="K3" s="242"/>
      <c r="L3" s="242"/>
      <c r="M3" s="242"/>
      <c r="N3" s="242"/>
    </row>
    <row r="4" spans="1:14" ht="12.75" hidden="1">
      <c r="A4" s="9"/>
      <c r="B4" s="9"/>
      <c r="C4" s="9"/>
      <c r="D4" s="9"/>
      <c r="E4" s="9"/>
      <c r="F4" s="9"/>
      <c r="G4" s="9"/>
      <c r="H4" s="9"/>
      <c r="I4" s="242"/>
      <c r="J4" s="242"/>
      <c r="K4" s="242"/>
      <c r="L4" s="242"/>
      <c r="M4" s="242"/>
      <c r="N4" s="242"/>
    </row>
    <row r="5" spans="1:14" ht="12.75" hidden="1">
      <c r="A5" s="9"/>
      <c r="B5" s="9"/>
      <c r="C5" s="9"/>
      <c r="D5" s="9"/>
      <c r="E5" s="9"/>
      <c r="F5" s="9"/>
      <c r="G5" s="9"/>
      <c r="H5" s="9"/>
      <c r="I5" s="242"/>
      <c r="J5" s="242"/>
      <c r="K5" s="242"/>
      <c r="L5" s="242"/>
      <c r="M5" s="242"/>
      <c r="N5" s="242"/>
    </row>
    <row r="6" spans="1:14" ht="12.75" hidden="1">
      <c r="A6" s="9"/>
      <c r="B6" s="9"/>
      <c r="C6" s="9"/>
      <c r="D6" s="9"/>
      <c r="E6" s="9"/>
      <c r="F6" s="9"/>
      <c r="G6" s="9"/>
      <c r="H6" s="9"/>
      <c r="I6" s="242"/>
      <c r="J6" s="242"/>
      <c r="K6" s="242"/>
      <c r="L6" s="242"/>
      <c r="M6" s="242"/>
      <c r="N6" s="242"/>
    </row>
    <row r="7" spans="1:11" ht="12.75">
      <c r="A7" s="255" t="s">
        <v>267</v>
      </c>
      <c r="B7" s="255"/>
      <c r="C7" s="255"/>
      <c r="D7" s="255"/>
      <c r="E7" s="255"/>
      <c r="F7" s="255"/>
      <c r="G7" s="255"/>
      <c r="H7" s="255"/>
      <c r="I7" s="255"/>
      <c r="J7" s="255"/>
      <c r="K7" s="255"/>
    </row>
    <row r="8" spans="1:11" ht="12.75">
      <c r="A8" s="9"/>
      <c r="B8" s="9"/>
      <c r="C8" s="9"/>
      <c r="D8" s="9"/>
      <c r="E8" s="12"/>
      <c r="F8" s="12"/>
      <c r="G8" s="12"/>
      <c r="H8" s="12"/>
      <c r="I8" s="12"/>
      <c r="J8" s="12"/>
      <c r="K8" s="12"/>
    </row>
    <row r="9" ht="12.75">
      <c r="B9" t="s">
        <v>253</v>
      </c>
    </row>
    <row r="11" ht="12.75">
      <c r="A11" s="11" t="s">
        <v>36</v>
      </c>
    </row>
  </sheetData>
  <sheetProtection/>
  <mergeCells count="2">
    <mergeCell ref="A7:K7"/>
    <mergeCell ref="I1:N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8"/>
  <sheetViews>
    <sheetView zoomScalePageLayoutView="0" workbookViewId="0" topLeftCell="A22">
      <selection activeCell="M20" sqref="M20"/>
    </sheetView>
  </sheetViews>
  <sheetFormatPr defaultColWidth="9.00390625" defaultRowHeight="12.75"/>
  <cols>
    <col min="1" max="1" width="4.25390625" style="0" customWidth="1"/>
    <col min="2" max="2" width="3.75390625" style="0" customWidth="1"/>
    <col min="3" max="4" width="4.125" style="0" customWidth="1"/>
    <col min="5" max="5" width="27.25390625" style="0" customWidth="1"/>
    <col min="6" max="6" width="18.625" style="0" customWidth="1"/>
    <col min="7" max="7" width="6.00390625" style="0" customWidth="1"/>
    <col min="8" max="8" width="5.625" style="0" customWidth="1"/>
    <col min="9" max="9" width="5.00390625" style="0" customWidth="1"/>
    <col min="10" max="11" width="6.25390625" style="0" customWidth="1"/>
    <col min="12" max="12" width="7.125" style="0" customWidth="1"/>
    <col min="13" max="13" width="8.125" style="0" customWidth="1"/>
    <col min="14" max="14" width="8.375" style="0" customWidth="1"/>
  </cols>
  <sheetData>
    <row r="1" spans="1:14" ht="12.75">
      <c r="A1" s="9"/>
      <c r="B1" s="9"/>
      <c r="C1" s="9"/>
      <c r="D1" s="9"/>
      <c r="E1" s="9"/>
      <c r="F1" s="9"/>
      <c r="G1" s="9"/>
      <c r="H1" s="9"/>
      <c r="I1" s="9"/>
      <c r="J1" s="9"/>
      <c r="K1" s="9"/>
      <c r="L1" s="9"/>
      <c r="M1" s="242"/>
      <c r="N1" s="242"/>
    </row>
    <row r="2" spans="1:14" ht="12.75">
      <c r="A2" s="9"/>
      <c r="B2" s="9"/>
      <c r="C2" s="9"/>
      <c r="D2" s="9"/>
      <c r="E2" s="9"/>
      <c r="F2" s="9"/>
      <c r="G2" s="9"/>
      <c r="H2" s="9"/>
      <c r="I2" s="9"/>
      <c r="J2" s="9"/>
      <c r="K2" s="9"/>
      <c r="L2" s="9"/>
      <c r="M2" s="242"/>
      <c r="N2" s="242"/>
    </row>
    <row r="3" spans="1:14" ht="6" customHeight="1">
      <c r="A3" s="9"/>
      <c r="B3" s="9"/>
      <c r="C3" s="9"/>
      <c r="D3" s="9"/>
      <c r="E3" s="9"/>
      <c r="F3" s="9"/>
      <c r="G3" s="9"/>
      <c r="H3" s="9"/>
      <c r="I3" s="9"/>
      <c r="J3" s="9"/>
      <c r="K3" s="9"/>
      <c r="L3" s="9"/>
      <c r="M3" s="242"/>
      <c r="N3" s="242"/>
    </row>
    <row r="4" spans="1:14" ht="12.75" hidden="1">
      <c r="A4" s="9"/>
      <c r="B4" s="9"/>
      <c r="C4" s="9"/>
      <c r="D4" s="9"/>
      <c r="E4" s="9"/>
      <c r="F4" s="9"/>
      <c r="G4" s="9"/>
      <c r="H4" s="9"/>
      <c r="I4" s="9"/>
      <c r="J4" s="9"/>
      <c r="K4" s="9"/>
      <c r="L4" s="9"/>
      <c r="M4" s="242"/>
      <c r="N4" s="242"/>
    </row>
    <row r="5" spans="1:14" ht="12.75" hidden="1">
      <c r="A5" s="9"/>
      <c r="B5" s="9"/>
      <c r="C5" s="9"/>
      <c r="D5" s="12"/>
      <c r="E5" s="12"/>
      <c r="F5" s="12"/>
      <c r="G5" s="12"/>
      <c r="H5" s="12"/>
      <c r="I5" s="12"/>
      <c r="J5" s="12"/>
      <c r="K5" s="12"/>
      <c r="L5" s="9"/>
      <c r="M5" s="242"/>
      <c r="N5" s="242"/>
    </row>
    <row r="6" spans="1:14" ht="12.75" hidden="1">
      <c r="A6" s="9"/>
      <c r="B6" s="9"/>
      <c r="C6" s="9"/>
      <c r="D6" s="12"/>
      <c r="E6" s="12"/>
      <c r="F6" s="12"/>
      <c r="G6" s="12"/>
      <c r="H6" s="12"/>
      <c r="I6" s="12"/>
      <c r="J6" s="12"/>
      <c r="K6" s="12"/>
      <c r="L6" s="9"/>
      <c r="M6" s="242"/>
      <c r="N6" s="242"/>
    </row>
    <row r="7" spans="1:14" ht="27" customHeight="1">
      <c r="A7" s="9"/>
      <c r="B7" s="9"/>
      <c r="C7" s="9"/>
      <c r="D7" s="260" t="s">
        <v>324</v>
      </c>
      <c r="E7" s="260"/>
      <c r="F7" s="260"/>
      <c r="G7" s="260"/>
      <c r="H7" s="260"/>
      <c r="I7" s="260"/>
      <c r="J7" s="260"/>
      <c r="K7" s="260"/>
      <c r="L7" s="260"/>
      <c r="M7" s="260"/>
      <c r="N7" s="260"/>
    </row>
    <row r="8" spans="1:14" ht="12.75">
      <c r="A8" s="9"/>
      <c r="B8" s="9"/>
      <c r="C8" s="9"/>
      <c r="D8" s="77"/>
      <c r="E8" s="77"/>
      <c r="F8" s="77"/>
      <c r="G8" s="77"/>
      <c r="H8" s="77"/>
      <c r="I8" s="77"/>
      <c r="J8" s="77"/>
      <c r="K8" s="77"/>
      <c r="L8" s="77"/>
      <c r="M8" s="77"/>
      <c r="N8" s="77"/>
    </row>
    <row r="9" spans="1:14" ht="12.75">
      <c r="A9" s="9"/>
      <c r="B9" s="9"/>
      <c r="C9" s="9"/>
      <c r="D9" s="258" t="s">
        <v>253</v>
      </c>
      <c r="E9" s="258"/>
      <c r="F9" s="258"/>
      <c r="G9" s="258"/>
      <c r="H9" s="258"/>
      <c r="I9" s="258"/>
      <c r="J9" s="258"/>
      <c r="K9" s="258"/>
      <c r="L9" s="258"/>
      <c r="M9" s="258"/>
      <c r="N9" s="258"/>
    </row>
    <row r="10" spans="1:14" ht="12.75">
      <c r="A10" s="9"/>
      <c r="B10" s="9"/>
      <c r="C10" s="9"/>
      <c r="D10" s="12"/>
      <c r="E10" s="12"/>
      <c r="F10" s="12"/>
      <c r="G10" s="12"/>
      <c r="H10" s="12"/>
      <c r="I10" s="12"/>
      <c r="J10" s="12"/>
      <c r="K10" s="12"/>
      <c r="L10" s="12"/>
      <c r="M10" s="12"/>
      <c r="N10" s="12"/>
    </row>
    <row r="11" spans="1:14" ht="33" customHeight="1">
      <c r="A11" s="239" t="s">
        <v>0</v>
      </c>
      <c r="B11" s="239"/>
      <c r="C11" s="239"/>
      <c r="D11" s="239"/>
      <c r="E11" s="239" t="s">
        <v>37</v>
      </c>
      <c r="F11" s="239" t="s">
        <v>38</v>
      </c>
      <c r="G11" s="239" t="s">
        <v>39</v>
      </c>
      <c r="H11" s="239"/>
      <c r="I11" s="239"/>
      <c r="J11" s="239"/>
      <c r="K11" s="239"/>
      <c r="L11" s="239" t="s">
        <v>40</v>
      </c>
      <c r="M11" s="239"/>
      <c r="N11" s="13" t="s">
        <v>269</v>
      </c>
    </row>
    <row r="12" spans="1:14" ht="60.75" customHeight="1">
      <c r="A12" s="13" t="s">
        <v>14</v>
      </c>
      <c r="B12" s="13" t="s">
        <v>4</v>
      </c>
      <c r="C12" s="13" t="s">
        <v>8</v>
      </c>
      <c r="D12" s="13" t="s">
        <v>9</v>
      </c>
      <c r="E12" s="240" t="s">
        <v>26</v>
      </c>
      <c r="F12" s="239"/>
      <c r="G12" s="13" t="s">
        <v>41</v>
      </c>
      <c r="H12" s="13" t="s">
        <v>42</v>
      </c>
      <c r="I12" s="13" t="s">
        <v>43</v>
      </c>
      <c r="J12" s="13" t="s">
        <v>44</v>
      </c>
      <c r="K12" s="13" t="s">
        <v>45</v>
      </c>
      <c r="L12" s="184" t="s">
        <v>366</v>
      </c>
      <c r="M12" s="13" t="s">
        <v>268</v>
      </c>
      <c r="N12" s="13" t="s">
        <v>270</v>
      </c>
    </row>
    <row r="13" spans="1:14" ht="12.75">
      <c r="A13" s="257" t="s">
        <v>6</v>
      </c>
      <c r="B13" s="257"/>
      <c r="C13" s="257"/>
      <c r="D13" s="257"/>
      <c r="E13" s="256" t="s">
        <v>237</v>
      </c>
      <c r="F13" s="138" t="s">
        <v>46</v>
      </c>
      <c r="G13" s="139"/>
      <c r="H13" s="139"/>
      <c r="I13" s="139"/>
      <c r="J13" s="139"/>
      <c r="K13" s="139"/>
      <c r="L13" s="140">
        <f>L14+L15</f>
        <v>6413.7</v>
      </c>
      <c r="M13" s="140">
        <f>M14+M15</f>
        <v>6705.7</v>
      </c>
      <c r="N13" s="140">
        <f>M13/L13*100</f>
        <v>104.5527542604113</v>
      </c>
    </row>
    <row r="14" spans="1:14" ht="21">
      <c r="A14" s="257"/>
      <c r="B14" s="257"/>
      <c r="C14" s="257"/>
      <c r="D14" s="257"/>
      <c r="E14" s="256"/>
      <c r="F14" s="138" t="s">
        <v>47</v>
      </c>
      <c r="G14" s="141" t="s">
        <v>241</v>
      </c>
      <c r="H14" s="141" t="s">
        <v>13</v>
      </c>
      <c r="I14" s="141" t="s">
        <v>91</v>
      </c>
      <c r="J14" s="141" t="s">
        <v>242</v>
      </c>
      <c r="K14" s="141" t="s">
        <v>243</v>
      </c>
      <c r="L14" s="140">
        <f>L21+L24+L27</f>
        <v>0</v>
      </c>
      <c r="M14" s="140">
        <f>M21+M24+M27</f>
        <v>0</v>
      </c>
      <c r="N14" s="140" t="e">
        <f>M14/L14*100</f>
        <v>#DIV/0!</v>
      </c>
    </row>
    <row r="15" spans="1:14" ht="21">
      <c r="A15" s="257"/>
      <c r="B15" s="257"/>
      <c r="C15" s="257"/>
      <c r="D15" s="257"/>
      <c r="E15" s="256"/>
      <c r="F15" s="142" t="s">
        <v>244</v>
      </c>
      <c r="G15" s="143" t="s">
        <v>233</v>
      </c>
      <c r="H15" s="143"/>
      <c r="I15" s="143"/>
      <c r="J15" s="143"/>
      <c r="K15" s="143"/>
      <c r="L15" s="140">
        <f>L16</f>
        <v>6413.7</v>
      </c>
      <c r="M15" s="140">
        <f aca="true" t="shared" si="0" ref="L15:N16">M16</f>
        <v>6705.7</v>
      </c>
      <c r="N15" s="144">
        <f>N16</f>
        <v>1.045527542604113</v>
      </c>
    </row>
    <row r="16" spans="1:14" ht="12.75">
      <c r="A16" s="257" t="s">
        <v>6</v>
      </c>
      <c r="B16" s="257" t="s">
        <v>148</v>
      </c>
      <c r="C16" s="257"/>
      <c r="D16" s="257"/>
      <c r="E16" s="256" t="s">
        <v>110</v>
      </c>
      <c r="F16" s="142" t="s">
        <v>46</v>
      </c>
      <c r="G16" s="145"/>
      <c r="H16" s="145"/>
      <c r="I16" s="145"/>
      <c r="J16" s="145"/>
      <c r="K16" s="145"/>
      <c r="L16" s="146">
        <f t="shared" si="0"/>
        <v>6413.7</v>
      </c>
      <c r="M16" s="146">
        <f t="shared" si="0"/>
        <v>6705.7</v>
      </c>
      <c r="N16" s="147">
        <f t="shared" si="0"/>
        <v>1.045527542604113</v>
      </c>
    </row>
    <row r="17" spans="1:14" ht="25.5" customHeight="1">
      <c r="A17" s="257"/>
      <c r="B17" s="257"/>
      <c r="C17" s="257"/>
      <c r="D17" s="257"/>
      <c r="E17" s="256"/>
      <c r="F17" s="148" t="s">
        <v>150</v>
      </c>
      <c r="G17" s="149" t="s">
        <v>233</v>
      </c>
      <c r="H17" s="150"/>
      <c r="I17" s="150"/>
      <c r="J17" s="150"/>
      <c r="K17" s="150"/>
      <c r="L17" s="151">
        <f>L18+L19+L20</f>
        <v>6413.7</v>
      </c>
      <c r="M17" s="151">
        <f>M18+M19+M20</f>
        <v>6705.7</v>
      </c>
      <c r="N17" s="152">
        <f>M17/L17</f>
        <v>1.045527542604113</v>
      </c>
    </row>
    <row r="18" spans="1:14" ht="45">
      <c r="A18" s="59" t="s">
        <v>6</v>
      </c>
      <c r="B18" s="59" t="s">
        <v>148</v>
      </c>
      <c r="C18" s="59" t="s">
        <v>11</v>
      </c>
      <c r="D18" s="23"/>
      <c r="E18" s="62" t="s">
        <v>234</v>
      </c>
      <c r="F18" s="58" t="s">
        <v>150</v>
      </c>
      <c r="G18" s="59" t="s">
        <v>233</v>
      </c>
      <c r="H18" s="59" t="s">
        <v>13</v>
      </c>
      <c r="I18" s="59" t="s">
        <v>6</v>
      </c>
      <c r="J18" s="59" t="s">
        <v>235</v>
      </c>
      <c r="K18" s="60">
        <v>244</v>
      </c>
      <c r="L18" s="79">
        <v>0</v>
      </c>
      <c r="M18" s="79">
        <v>0</v>
      </c>
      <c r="N18" s="82">
        <v>0</v>
      </c>
    </row>
    <row r="19" spans="1:14" ht="90">
      <c r="A19" s="59" t="s">
        <v>6</v>
      </c>
      <c r="B19" s="59" t="s">
        <v>148</v>
      </c>
      <c r="C19" s="59" t="s">
        <v>18</v>
      </c>
      <c r="D19" s="59"/>
      <c r="E19" s="62" t="s">
        <v>178</v>
      </c>
      <c r="F19" s="58" t="s">
        <v>150</v>
      </c>
      <c r="G19" s="59" t="s">
        <v>233</v>
      </c>
      <c r="H19" s="59" t="s">
        <v>13</v>
      </c>
      <c r="I19" s="59" t="s">
        <v>6</v>
      </c>
      <c r="J19" s="59" t="s">
        <v>367</v>
      </c>
      <c r="K19" s="60">
        <v>244</v>
      </c>
      <c r="L19" s="79">
        <v>200</v>
      </c>
      <c r="M19" s="79">
        <v>200</v>
      </c>
      <c r="N19" s="82">
        <f>M19/L19</f>
        <v>1</v>
      </c>
    </row>
    <row r="20" spans="1:14" ht="78.75">
      <c r="A20" s="59" t="s">
        <v>6</v>
      </c>
      <c r="B20" s="59" t="s">
        <v>148</v>
      </c>
      <c r="C20" s="59" t="s">
        <v>92</v>
      </c>
      <c r="D20" s="59"/>
      <c r="E20" s="62" t="s">
        <v>236</v>
      </c>
      <c r="F20" s="62" t="s">
        <v>150</v>
      </c>
      <c r="G20" s="59" t="s">
        <v>233</v>
      </c>
      <c r="H20" s="59" t="s">
        <v>13</v>
      </c>
      <c r="I20" s="59" t="s">
        <v>6</v>
      </c>
      <c r="J20" s="59" t="s">
        <v>368</v>
      </c>
      <c r="K20" s="63" t="s">
        <v>369</v>
      </c>
      <c r="L20" s="79">
        <v>6213.7</v>
      </c>
      <c r="M20" s="79">
        <v>6505.7</v>
      </c>
      <c r="N20" s="83">
        <f>M20/L20</f>
        <v>1.046992934966284</v>
      </c>
    </row>
    <row r="21" spans="1:14" ht="12.75">
      <c r="A21" s="257" t="s">
        <v>6</v>
      </c>
      <c r="B21" s="257" t="s">
        <v>159</v>
      </c>
      <c r="C21" s="257"/>
      <c r="D21" s="257"/>
      <c r="E21" s="256" t="s">
        <v>238</v>
      </c>
      <c r="F21" s="138" t="s">
        <v>46</v>
      </c>
      <c r="G21" s="149" t="s">
        <v>241</v>
      </c>
      <c r="H21" s="149" t="s">
        <v>13</v>
      </c>
      <c r="I21" s="149" t="s">
        <v>91</v>
      </c>
      <c r="J21" s="149" t="s">
        <v>373</v>
      </c>
      <c r="K21" s="149" t="s">
        <v>243</v>
      </c>
      <c r="L21" s="140">
        <f>L22</f>
        <v>0</v>
      </c>
      <c r="M21" s="140">
        <f>M22</f>
        <v>0</v>
      </c>
      <c r="N21" s="152" t="e">
        <f aca="true" t="shared" si="1" ref="N21:N26">M21/L21</f>
        <v>#DIV/0!</v>
      </c>
    </row>
    <row r="22" spans="1:14" ht="24.75" customHeight="1">
      <c r="A22" s="257"/>
      <c r="B22" s="257"/>
      <c r="C22" s="257"/>
      <c r="D22" s="257"/>
      <c r="E22" s="256"/>
      <c r="F22" s="142" t="s">
        <v>47</v>
      </c>
      <c r="G22" s="149" t="s">
        <v>241</v>
      </c>
      <c r="H22" s="149" t="s">
        <v>13</v>
      </c>
      <c r="I22" s="149" t="s">
        <v>91</v>
      </c>
      <c r="J22" s="149" t="s">
        <v>374</v>
      </c>
      <c r="K22" s="149" t="s">
        <v>243</v>
      </c>
      <c r="L22" s="140">
        <f>L23</f>
        <v>0</v>
      </c>
      <c r="M22" s="140">
        <f>M23</f>
        <v>0</v>
      </c>
      <c r="N22" s="152" t="e">
        <f t="shared" si="1"/>
        <v>#DIV/0!</v>
      </c>
    </row>
    <row r="23" spans="1:14" ht="63" customHeight="1">
      <c r="A23" s="59" t="s">
        <v>6</v>
      </c>
      <c r="B23" s="59" t="s">
        <v>159</v>
      </c>
      <c r="C23" s="59" t="s">
        <v>10</v>
      </c>
      <c r="D23" s="59"/>
      <c r="E23" s="62" t="s">
        <v>239</v>
      </c>
      <c r="F23" s="58" t="s">
        <v>47</v>
      </c>
      <c r="G23" s="59" t="s">
        <v>241</v>
      </c>
      <c r="H23" s="59" t="s">
        <v>13</v>
      </c>
      <c r="I23" s="59" t="s">
        <v>91</v>
      </c>
      <c r="J23" s="59" t="s">
        <v>370</v>
      </c>
      <c r="K23" s="59" t="s">
        <v>243</v>
      </c>
      <c r="L23" s="14">
        <v>0</v>
      </c>
      <c r="M23" s="14">
        <v>0</v>
      </c>
      <c r="N23" s="83" t="e">
        <f t="shared" si="1"/>
        <v>#DIV/0!</v>
      </c>
    </row>
    <row r="24" spans="1:14" ht="12.75">
      <c r="A24" s="259" t="s">
        <v>6</v>
      </c>
      <c r="B24" s="259" t="s">
        <v>162</v>
      </c>
      <c r="C24" s="259"/>
      <c r="D24" s="259"/>
      <c r="E24" s="256" t="s">
        <v>240</v>
      </c>
      <c r="F24" s="138" t="s">
        <v>46</v>
      </c>
      <c r="G24" s="141" t="s">
        <v>241</v>
      </c>
      <c r="H24" s="141" t="s">
        <v>13</v>
      </c>
      <c r="I24" s="141" t="s">
        <v>91</v>
      </c>
      <c r="J24" s="141" t="s">
        <v>372</v>
      </c>
      <c r="K24" s="141" t="s">
        <v>243</v>
      </c>
      <c r="L24" s="153">
        <f>L25</f>
        <v>0</v>
      </c>
      <c r="M24" s="153">
        <f>M25</f>
        <v>0</v>
      </c>
      <c r="N24" s="152" t="e">
        <f t="shared" si="1"/>
        <v>#DIV/0!</v>
      </c>
    </row>
    <row r="25" spans="1:14" ht="25.5" customHeight="1">
      <c r="A25" s="259"/>
      <c r="B25" s="259"/>
      <c r="C25" s="259"/>
      <c r="D25" s="259"/>
      <c r="E25" s="256"/>
      <c r="F25" s="142" t="s">
        <v>47</v>
      </c>
      <c r="G25" s="141" t="s">
        <v>241</v>
      </c>
      <c r="H25" s="141" t="s">
        <v>13</v>
      </c>
      <c r="I25" s="141" t="s">
        <v>91</v>
      </c>
      <c r="J25" s="141" t="s">
        <v>372</v>
      </c>
      <c r="K25" s="141" t="s">
        <v>243</v>
      </c>
      <c r="L25" s="153">
        <f>L26</f>
        <v>0</v>
      </c>
      <c r="M25" s="153">
        <f>M26</f>
        <v>0</v>
      </c>
      <c r="N25" s="152" t="e">
        <f t="shared" si="1"/>
        <v>#DIV/0!</v>
      </c>
    </row>
    <row r="26" spans="1:14" ht="56.25">
      <c r="A26" s="66" t="s">
        <v>6</v>
      </c>
      <c r="B26" s="64">
        <v>3</v>
      </c>
      <c r="C26" s="64" t="s">
        <v>17</v>
      </c>
      <c r="D26" s="64"/>
      <c r="E26" s="62" t="s">
        <v>231</v>
      </c>
      <c r="F26" s="65" t="s">
        <v>47</v>
      </c>
      <c r="G26" s="59" t="s">
        <v>241</v>
      </c>
      <c r="H26" s="59" t="s">
        <v>13</v>
      </c>
      <c r="I26" s="59" t="s">
        <v>91</v>
      </c>
      <c r="J26" s="59" t="s">
        <v>371</v>
      </c>
      <c r="K26" s="59" t="s">
        <v>243</v>
      </c>
      <c r="L26" s="61">
        <v>0</v>
      </c>
      <c r="M26" s="61">
        <v>0</v>
      </c>
      <c r="N26" s="83" t="e">
        <f t="shared" si="1"/>
        <v>#DIV/0!</v>
      </c>
    </row>
    <row r="27" spans="1:14" ht="12.75">
      <c r="A27" s="257" t="s">
        <v>6</v>
      </c>
      <c r="B27" s="257" t="s">
        <v>60</v>
      </c>
      <c r="C27" s="257"/>
      <c r="D27" s="257"/>
      <c r="E27" s="256" t="s">
        <v>245</v>
      </c>
      <c r="F27" s="138" t="s">
        <v>46</v>
      </c>
      <c r="G27" s="149" t="s">
        <v>241</v>
      </c>
      <c r="H27" s="149" t="s">
        <v>13</v>
      </c>
      <c r="I27" s="149" t="s">
        <v>91</v>
      </c>
      <c r="J27" s="149" t="s">
        <v>375</v>
      </c>
      <c r="K27" s="149" t="s">
        <v>243</v>
      </c>
      <c r="L27" s="140">
        <v>0</v>
      </c>
      <c r="M27" s="140">
        <v>0</v>
      </c>
      <c r="N27" s="152">
        <v>0</v>
      </c>
    </row>
    <row r="28" spans="1:14" ht="21">
      <c r="A28" s="257"/>
      <c r="B28" s="257"/>
      <c r="C28" s="257"/>
      <c r="D28" s="257"/>
      <c r="E28" s="256"/>
      <c r="F28" s="142" t="s">
        <v>47</v>
      </c>
      <c r="G28" s="149" t="s">
        <v>241</v>
      </c>
      <c r="H28" s="149" t="s">
        <v>13</v>
      </c>
      <c r="I28" s="149" t="s">
        <v>91</v>
      </c>
      <c r="J28" s="149" t="s">
        <v>375</v>
      </c>
      <c r="K28" s="149" t="s">
        <v>243</v>
      </c>
      <c r="L28" s="140">
        <v>0</v>
      </c>
      <c r="M28" s="140">
        <v>0</v>
      </c>
      <c r="N28" s="152">
        <v>0</v>
      </c>
    </row>
  </sheetData>
  <sheetProtection/>
  <mergeCells count="33">
    <mergeCell ref="M1:N6"/>
    <mergeCell ref="D7:N7"/>
    <mergeCell ref="A11:D11"/>
    <mergeCell ref="E11:E12"/>
    <mergeCell ref="F11:F12"/>
    <mergeCell ref="G11:K11"/>
    <mergeCell ref="E13:E15"/>
    <mergeCell ref="A16:A17"/>
    <mergeCell ref="B16:B17"/>
    <mergeCell ref="C16:C17"/>
    <mergeCell ref="D16:D17"/>
    <mergeCell ref="E16:E17"/>
    <mergeCell ref="A13:A15"/>
    <mergeCell ref="B13:B15"/>
    <mergeCell ref="C13:C15"/>
    <mergeCell ref="D13:D15"/>
    <mergeCell ref="C24:C25"/>
    <mergeCell ref="D24:D25"/>
    <mergeCell ref="E24:E25"/>
    <mergeCell ref="A21:A22"/>
    <mergeCell ref="B21:B22"/>
    <mergeCell ref="C21:C22"/>
    <mergeCell ref="D21:D22"/>
    <mergeCell ref="E27:E28"/>
    <mergeCell ref="A27:A28"/>
    <mergeCell ref="B27:B28"/>
    <mergeCell ref="C27:C28"/>
    <mergeCell ref="D27:D28"/>
    <mergeCell ref="D9:N9"/>
    <mergeCell ref="L11:M11"/>
    <mergeCell ref="E21:E22"/>
    <mergeCell ref="A24:A25"/>
    <mergeCell ref="B24:B25"/>
  </mergeCells>
  <printOptions/>
  <pageMargins left="0.75" right="0.75" top="0.5" bottom="0.23" header="0.5" footer="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55"/>
  <sheetViews>
    <sheetView zoomScalePageLayoutView="0" workbookViewId="0" topLeftCell="A50">
      <selection activeCell="F15" sqref="F15"/>
    </sheetView>
  </sheetViews>
  <sheetFormatPr defaultColWidth="9.00390625" defaultRowHeight="12.75"/>
  <cols>
    <col min="1" max="1" width="4.125" style="0" customWidth="1"/>
    <col min="2" max="2" width="6.125" style="0" customWidth="1"/>
    <col min="3" max="3" width="19.00390625" style="0" customWidth="1"/>
    <col min="4" max="4" width="36.875" style="0" customWidth="1"/>
    <col min="5" max="5" width="16.375" style="0" customWidth="1"/>
    <col min="6" max="6" width="20.00390625" style="0" customWidth="1"/>
    <col min="7" max="7" width="20.375" style="0" customWidth="1"/>
    <col min="8" max="8" width="10.75390625" style="0" bestFit="1" customWidth="1"/>
  </cols>
  <sheetData>
    <row r="1" spans="1:6" ht="12.75" customHeight="1">
      <c r="A1" s="11"/>
      <c r="B1" s="11"/>
      <c r="C1" s="11"/>
      <c r="D1" s="11"/>
      <c r="E1" s="11"/>
      <c r="F1" s="11"/>
    </row>
    <row r="2" spans="1:9" ht="12.75">
      <c r="A2" s="11"/>
      <c r="B2" s="11"/>
      <c r="C2" s="11"/>
      <c r="D2" s="11"/>
      <c r="E2" s="11"/>
      <c r="F2" s="11"/>
      <c r="H2" s="11"/>
      <c r="I2" s="11"/>
    </row>
    <row r="3" spans="1:9" ht="30" customHeight="1">
      <c r="A3" s="11"/>
      <c r="B3" s="11"/>
      <c r="C3" s="268" t="s">
        <v>274</v>
      </c>
      <c r="D3" s="268"/>
      <c r="E3" s="268"/>
      <c r="F3" s="268"/>
      <c r="H3" s="11"/>
      <c r="I3" s="11"/>
    </row>
    <row r="4" spans="1:7" ht="15">
      <c r="A4" s="78"/>
      <c r="B4" s="76"/>
      <c r="C4" s="76"/>
      <c r="D4" s="76"/>
      <c r="E4" s="76"/>
      <c r="F4" s="76"/>
      <c r="G4" s="76"/>
    </row>
    <row r="5" spans="1:7" ht="15">
      <c r="A5" s="78"/>
      <c r="B5" s="76"/>
      <c r="C5" s="76"/>
      <c r="D5" s="76"/>
      <c r="E5" s="76"/>
      <c r="F5" s="76"/>
      <c r="G5" s="76"/>
    </row>
    <row r="6" spans="1:7" ht="12.75">
      <c r="A6" s="11"/>
      <c r="B6" s="11"/>
      <c r="C6" s="11" t="s">
        <v>253</v>
      </c>
      <c r="D6" s="11"/>
      <c r="E6" s="11"/>
      <c r="F6" s="11"/>
      <c r="G6" s="11"/>
    </row>
    <row r="7" spans="1:7" ht="12.75">
      <c r="A7" s="11"/>
      <c r="B7" s="11"/>
      <c r="C7" s="11"/>
      <c r="D7" s="11"/>
      <c r="E7" s="11"/>
      <c r="F7" s="11"/>
      <c r="G7" s="11"/>
    </row>
    <row r="8" spans="1:7" ht="74.25" customHeight="1">
      <c r="A8" s="271" t="s">
        <v>0</v>
      </c>
      <c r="B8" s="272"/>
      <c r="C8" s="269" t="s">
        <v>48</v>
      </c>
      <c r="D8" s="269" t="s">
        <v>49</v>
      </c>
      <c r="E8" s="195" t="s">
        <v>271</v>
      </c>
      <c r="F8" s="266" t="s">
        <v>272</v>
      </c>
      <c r="G8" s="266" t="s">
        <v>273</v>
      </c>
    </row>
    <row r="9" spans="1:7" ht="12.75" customHeight="1">
      <c r="A9" s="21" t="s">
        <v>14</v>
      </c>
      <c r="B9" s="21" t="s">
        <v>4</v>
      </c>
      <c r="C9" s="270"/>
      <c r="D9" s="270"/>
      <c r="E9" s="196">
        <v>2017</v>
      </c>
      <c r="F9" s="267"/>
      <c r="G9" s="267"/>
    </row>
    <row r="10" spans="1:14" ht="15" customHeight="1">
      <c r="A10" s="264" t="s">
        <v>6</v>
      </c>
      <c r="B10" s="264"/>
      <c r="C10" s="273" t="s">
        <v>237</v>
      </c>
      <c r="D10" s="154" t="s">
        <v>46</v>
      </c>
      <c r="E10" s="155">
        <f>E11+E16+E17+E18</f>
        <v>226190.7</v>
      </c>
      <c r="F10" s="155">
        <f>F19+F28+F37+F46</f>
        <v>273342.9</v>
      </c>
      <c r="G10" s="155">
        <f>F10/E10%</f>
        <v>120.84621516269237</v>
      </c>
      <c r="H10" s="67"/>
      <c r="I10" s="67"/>
      <c r="J10" s="67"/>
      <c r="K10" s="67"/>
      <c r="L10" s="67"/>
      <c r="M10" s="67"/>
      <c r="N10" s="67"/>
    </row>
    <row r="11" spans="1:8" ht="15" customHeight="1">
      <c r="A11" s="264"/>
      <c r="B11" s="264"/>
      <c r="C11" s="273"/>
      <c r="D11" s="156" t="s">
        <v>54</v>
      </c>
      <c r="E11" s="157">
        <f>E20+E29+E38+E47</f>
        <v>6413.7</v>
      </c>
      <c r="F11" s="157">
        <f>F20+F29+F38+F47</f>
        <v>6705.7</v>
      </c>
      <c r="G11" s="155">
        <f aca="true" t="shared" si="0" ref="G11:G19">F11/E11%</f>
        <v>104.5527542604113</v>
      </c>
      <c r="H11" s="67"/>
    </row>
    <row r="12" spans="1:8" ht="15" customHeight="1">
      <c r="A12" s="264"/>
      <c r="B12" s="264"/>
      <c r="C12" s="273"/>
      <c r="D12" s="158" t="s">
        <v>50</v>
      </c>
      <c r="E12" s="159"/>
      <c r="F12" s="159"/>
      <c r="G12" s="155"/>
      <c r="H12" s="67"/>
    </row>
    <row r="13" spans="1:8" ht="21" customHeight="1">
      <c r="A13" s="264"/>
      <c r="B13" s="264"/>
      <c r="C13" s="273"/>
      <c r="D13" s="158" t="s">
        <v>55</v>
      </c>
      <c r="E13" s="157">
        <f aca="true" t="shared" si="1" ref="E13:E18">E22+E31+E40+E49</f>
        <v>6413.7</v>
      </c>
      <c r="F13" s="157">
        <f>F22+F31+F40+F49</f>
        <v>6705.7</v>
      </c>
      <c r="G13" s="155">
        <f t="shared" si="0"/>
        <v>104.5527542604113</v>
      </c>
      <c r="H13" s="67"/>
    </row>
    <row r="14" spans="1:8" ht="15" customHeight="1">
      <c r="A14" s="264"/>
      <c r="B14" s="264"/>
      <c r="C14" s="273"/>
      <c r="D14" s="158" t="s">
        <v>51</v>
      </c>
      <c r="E14" s="157">
        <f t="shared" si="1"/>
        <v>0</v>
      </c>
      <c r="F14" s="157">
        <f>F23+F32+F41+F50</f>
        <v>0</v>
      </c>
      <c r="G14" s="155"/>
      <c r="H14" s="67"/>
    </row>
    <row r="15" spans="1:8" ht="15" customHeight="1">
      <c r="A15" s="264"/>
      <c r="B15" s="264"/>
      <c r="C15" s="273"/>
      <c r="D15" s="158" t="s">
        <v>52</v>
      </c>
      <c r="E15" s="157">
        <f t="shared" si="1"/>
        <v>0</v>
      </c>
      <c r="F15" s="157">
        <f>F24+F33+F41+F50</f>
        <v>0</v>
      </c>
      <c r="G15" s="155"/>
      <c r="H15" s="67"/>
    </row>
    <row r="16" spans="1:8" ht="23.25" customHeight="1">
      <c r="A16" s="264"/>
      <c r="B16" s="264"/>
      <c r="C16" s="273"/>
      <c r="D16" s="160" t="s">
        <v>53</v>
      </c>
      <c r="E16" s="157">
        <f t="shared" si="1"/>
        <v>0</v>
      </c>
      <c r="F16" s="157">
        <f>F25+F34+F43+F52</f>
        <v>0</v>
      </c>
      <c r="G16" s="155"/>
      <c r="H16" s="67"/>
    </row>
    <row r="17" spans="1:8" ht="21.75" customHeight="1">
      <c r="A17" s="264"/>
      <c r="B17" s="264"/>
      <c r="C17" s="273"/>
      <c r="D17" s="160" t="s">
        <v>56</v>
      </c>
      <c r="E17" s="157">
        <f t="shared" si="1"/>
        <v>0</v>
      </c>
      <c r="F17" s="157">
        <f>F26+F35+F44+F53</f>
        <v>0</v>
      </c>
      <c r="G17" s="155"/>
      <c r="H17" s="67"/>
    </row>
    <row r="18" spans="1:8" ht="15" customHeight="1">
      <c r="A18" s="265"/>
      <c r="B18" s="265"/>
      <c r="C18" s="273"/>
      <c r="D18" s="160" t="s">
        <v>246</v>
      </c>
      <c r="E18" s="157">
        <f t="shared" si="1"/>
        <v>219777</v>
      </c>
      <c r="F18" s="157">
        <f>F27+F36+F45+F54</f>
        <v>266637.2</v>
      </c>
      <c r="G18" s="155">
        <f t="shared" si="0"/>
        <v>121.32170336295427</v>
      </c>
      <c r="H18" s="67"/>
    </row>
    <row r="19" spans="1:7" ht="15" customHeight="1">
      <c r="A19" s="261" t="s">
        <v>6</v>
      </c>
      <c r="B19" s="261" t="s">
        <v>148</v>
      </c>
      <c r="C19" s="263" t="s">
        <v>110</v>
      </c>
      <c r="D19" s="154" t="s">
        <v>46</v>
      </c>
      <c r="E19" s="161">
        <f>E20+E25+E26+E27</f>
        <v>225752.2</v>
      </c>
      <c r="F19" s="161">
        <f>F20+F25+F26+F27</f>
        <v>273104.7</v>
      </c>
      <c r="G19" s="155">
        <f t="shared" si="0"/>
        <v>120.97543235459057</v>
      </c>
    </row>
    <row r="20" spans="1:7" ht="15" customHeight="1">
      <c r="A20" s="261"/>
      <c r="B20" s="261"/>
      <c r="C20" s="263"/>
      <c r="D20" s="156" t="s">
        <v>54</v>
      </c>
      <c r="E20" s="194">
        <f>E22+E23+E24</f>
        <v>6413.7</v>
      </c>
      <c r="F20" s="157">
        <f>F22+F23+F24</f>
        <v>6705.7</v>
      </c>
      <c r="G20" s="162">
        <f>F20/E20</f>
        <v>1.045527542604113</v>
      </c>
    </row>
    <row r="21" spans="1:7" ht="15" customHeight="1">
      <c r="A21" s="261"/>
      <c r="B21" s="261"/>
      <c r="C21" s="263"/>
      <c r="D21" s="17" t="s">
        <v>50</v>
      </c>
      <c r="E21" s="185"/>
      <c r="F21" s="16"/>
      <c r="G21" s="84"/>
    </row>
    <row r="22" spans="1:7" ht="24.75" customHeight="1">
      <c r="A22" s="261"/>
      <c r="B22" s="261"/>
      <c r="C22" s="263"/>
      <c r="D22" s="17" t="s">
        <v>55</v>
      </c>
      <c r="E22" s="185">
        <v>6413.7</v>
      </c>
      <c r="F22" s="16">
        <v>6705.7</v>
      </c>
      <c r="G22" s="84">
        <f>F22/E22</f>
        <v>1.045527542604113</v>
      </c>
    </row>
    <row r="23" spans="1:7" ht="15" customHeight="1">
      <c r="A23" s="261"/>
      <c r="B23" s="261"/>
      <c r="C23" s="263"/>
      <c r="D23" s="17" t="s">
        <v>51</v>
      </c>
      <c r="E23" s="185">
        <v>0</v>
      </c>
      <c r="F23" s="16">
        <v>0</v>
      </c>
      <c r="G23" s="84"/>
    </row>
    <row r="24" spans="1:7" ht="15" customHeight="1">
      <c r="A24" s="261"/>
      <c r="B24" s="261"/>
      <c r="C24" s="263"/>
      <c r="D24" s="17" t="s">
        <v>52</v>
      </c>
      <c r="E24" s="185">
        <v>0</v>
      </c>
      <c r="F24" s="16">
        <v>0</v>
      </c>
      <c r="G24" s="84"/>
    </row>
    <row r="25" spans="1:7" ht="21.75" customHeight="1">
      <c r="A25" s="261"/>
      <c r="B25" s="261"/>
      <c r="C25" s="263"/>
      <c r="D25" s="18" t="s">
        <v>53</v>
      </c>
      <c r="E25" s="185">
        <v>0</v>
      </c>
      <c r="F25" s="16">
        <v>0</v>
      </c>
      <c r="G25" s="84"/>
    </row>
    <row r="26" spans="1:7" ht="21" customHeight="1">
      <c r="A26" s="261"/>
      <c r="B26" s="261"/>
      <c r="C26" s="263"/>
      <c r="D26" s="18" t="s">
        <v>56</v>
      </c>
      <c r="E26" s="185">
        <v>0</v>
      </c>
      <c r="F26" s="16">
        <v>0</v>
      </c>
      <c r="G26" s="84"/>
    </row>
    <row r="27" spans="1:7" ht="15.75" customHeight="1">
      <c r="A27" s="262"/>
      <c r="B27" s="262"/>
      <c r="C27" s="263"/>
      <c r="D27" s="18" t="s">
        <v>246</v>
      </c>
      <c r="E27" s="185">
        <v>219338.5</v>
      </c>
      <c r="F27" s="185">
        <v>266399</v>
      </c>
      <c r="G27" s="186">
        <f>F27/E27</f>
        <v>1.2145564960095925</v>
      </c>
    </row>
    <row r="28" spans="1:7" ht="15.75" customHeight="1">
      <c r="A28" s="261" t="s">
        <v>6</v>
      </c>
      <c r="B28" s="261" t="s">
        <v>159</v>
      </c>
      <c r="C28" s="263" t="s">
        <v>250</v>
      </c>
      <c r="D28" s="154" t="s">
        <v>46</v>
      </c>
      <c r="E28" s="192">
        <f>SUM(E31:E36)</f>
        <v>0</v>
      </c>
      <c r="F28" s="140">
        <f>SUM(F31:F36)</f>
        <v>0</v>
      </c>
      <c r="G28" s="162" t="e">
        <f>F28/E28</f>
        <v>#DIV/0!</v>
      </c>
    </row>
    <row r="29" spans="1:7" ht="15.75" customHeight="1">
      <c r="A29" s="261"/>
      <c r="B29" s="261"/>
      <c r="C29" s="263"/>
      <c r="D29" s="156" t="s">
        <v>54</v>
      </c>
      <c r="E29" s="193">
        <f>SUM(E31:E33)</f>
        <v>0</v>
      </c>
      <c r="F29" s="163">
        <f>SUM(F31:F33)</f>
        <v>0</v>
      </c>
      <c r="G29" s="162" t="e">
        <f>F29/E29</f>
        <v>#DIV/0!</v>
      </c>
    </row>
    <row r="30" spans="1:7" ht="15.75" customHeight="1">
      <c r="A30" s="261"/>
      <c r="B30" s="261"/>
      <c r="C30" s="263"/>
      <c r="D30" s="17" t="s">
        <v>50</v>
      </c>
      <c r="E30" s="185"/>
      <c r="F30" s="16"/>
      <c r="G30" s="84"/>
    </row>
    <row r="31" spans="1:7" ht="21.75" customHeight="1">
      <c r="A31" s="261"/>
      <c r="B31" s="261"/>
      <c r="C31" s="263"/>
      <c r="D31" s="17" t="s">
        <v>55</v>
      </c>
      <c r="E31" s="185">
        <v>0</v>
      </c>
      <c r="F31" s="16">
        <v>0</v>
      </c>
      <c r="G31" s="84" t="e">
        <f>F31/E31</f>
        <v>#DIV/0!</v>
      </c>
    </row>
    <row r="32" spans="1:7" ht="15.75" customHeight="1">
      <c r="A32" s="261"/>
      <c r="B32" s="261"/>
      <c r="C32" s="263"/>
      <c r="D32" s="17" t="s">
        <v>51</v>
      </c>
      <c r="E32" s="187">
        <v>0</v>
      </c>
      <c r="F32" s="15">
        <v>0</v>
      </c>
      <c r="G32" s="84"/>
    </row>
    <row r="33" spans="1:7" ht="15.75" customHeight="1">
      <c r="A33" s="261"/>
      <c r="B33" s="261"/>
      <c r="C33" s="263"/>
      <c r="D33" s="17" t="s">
        <v>52</v>
      </c>
      <c r="E33" s="187">
        <v>0</v>
      </c>
      <c r="F33" s="15">
        <v>0</v>
      </c>
      <c r="G33" s="84"/>
    </row>
    <row r="34" spans="1:7" ht="21" customHeight="1">
      <c r="A34" s="261"/>
      <c r="B34" s="261"/>
      <c r="C34" s="263"/>
      <c r="D34" s="18" t="s">
        <v>53</v>
      </c>
      <c r="E34" s="187">
        <v>0</v>
      </c>
      <c r="F34" s="15">
        <v>0</v>
      </c>
      <c r="G34" s="84"/>
    </row>
    <row r="35" spans="1:7" ht="21" customHeight="1">
      <c r="A35" s="261"/>
      <c r="B35" s="261"/>
      <c r="C35" s="263"/>
      <c r="D35" s="18" t="s">
        <v>56</v>
      </c>
      <c r="E35" s="187">
        <v>0</v>
      </c>
      <c r="F35" s="15">
        <v>0</v>
      </c>
      <c r="G35" s="84"/>
    </row>
    <row r="36" spans="1:7" ht="15.75" customHeight="1">
      <c r="A36" s="262"/>
      <c r="B36" s="262"/>
      <c r="C36" s="263"/>
      <c r="D36" s="18" t="s">
        <v>246</v>
      </c>
      <c r="E36" s="187">
        <v>0</v>
      </c>
      <c r="F36" s="187">
        <v>0</v>
      </c>
      <c r="G36" s="84" t="e">
        <f>F36/E36</f>
        <v>#DIV/0!</v>
      </c>
    </row>
    <row r="37" spans="1:7" ht="15" customHeight="1">
      <c r="A37" s="261" t="s">
        <v>6</v>
      </c>
      <c r="B37" s="261" t="s">
        <v>162</v>
      </c>
      <c r="C37" s="263" t="s">
        <v>240</v>
      </c>
      <c r="D37" s="154" t="s">
        <v>46</v>
      </c>
      <c r="E37" s="191">
        <f>E38+E43+E44+E45</f>
        <v>30</v>
      </c>
      <c r="F37" s="155">
        <f>F38+F43+F44+F45</f>
        <v>32</v>
      </c>
      <c r="G37" s="162">
        <f>F37/E37</f>
        <v>1.0666666666666667</v>
      </c>
    </row>
    <row r="38" spans="1:7" ht="15" customHeight="1">
      <c r="A38" s="261"/>
      <c r="B38" s="261"/>
      <c r="C38" s="263"/>
      <c r="D38" s="156" t="s">
        <v>54</v>
      </c>
      <c r="E38" s="187">
        <f>E40+E41+E42</f>
        <v>0</v>
      </c>
      <c r="F38" s="157">
        <v>0</v>
      </c>
      <c r="G38" s="162" t="e">
        <f>F38/E38</f>
        <v>#DIV/0!</v>
      </c>
    </row>
    <row r="39" spans="1:7" ht="15" customHeight="1">
      <c r="A39" s="261"/>
      <c r="B39" s="261"/>
      <c r="C39" s="263"/>
      <c r="D39" s="17" t="s">
        <v>50</v>
      </c>
      <c r="E39" s="185"/>
      <c r="F39" s="16">
        <v>0</v>
      </c>
      <c r="G39" s="84"/>
    </row>
    <row r="40" spans="1:7" ht="22.5" customHeight="1">
      <c r="A40" s="261"/>
      <c r="B40" s="261"/>
      <c r="C40" s="263"/>
      <c r="D40" s="17" t="s">
        <v>55</v>
      </c>
      <c r="E40" s="61">
        <v>0</v>
      </c>
      <c r="F40" s="61">
        <v>0</v>
      </c>
      <c r="G40" s="84" t="e">
        <f>F40/E40</f>
        <v>#DIV/0!</v>
      </c>
    </row>
    <row r="41" spans="1:7" ht="15" customHeight="1">
      <c r="A41" s="261"/>
      <c r="B41" s="261"/>
      <c r="C41" s="263"/>
      <c r="D41" s="17" t="s">
        <v>51</v>
      </c>
      <c r="E41" s="185">
        <v>0</v>
      </c>
      <c r="F41" s="16">
        <v>0</v>
      </c>
      <c r="G41" s="84"/>
    </row>
    <row r="42" spans="1:7" ht="15" customHeight="1">
      <c r="A42" s="261"/>
      <c r="B42" s="261"/>
      <c r="C42" s="263"/>
      <c r="D42" s="17" t="s">
        <v>247</v>
      </c>
      <c r="E42" s="185">
        <v>0</v>
      </c>
      <c r="F42" s="16">
        <v>0</v>
      </c>
      <c r="G42" s="84"/>
    </row>
    <row r="43" spans="1:7" ht="25.5" customHeight="1">
      <c r="A43" s="261"/>
      <c r="B43" s="261"/>
      <c r="C43" s="263"/>
      <c r="D43" s="18" t="s">
        <v>53</v>
      </c>
      <c r="E43" s="185">
        <v>0</v>
      </c>
      <c r="F43" s="16">
        <v>0</v>
      </c>
      <c r="G43" s="84"/>
    </row>
    <row r="44" spans="1:7" ht="21.75" customHeight="1">
      <c r="A44" s="261"/>
      <c r="B44" s="261"/>
      <c r="C44" s="263"/>
      <c r="D44" s="18" t="s">
        <v>248</v>
      </c>
      <c r="E44" s="185">
        <v>0</v>
      </c>
      <c r="F44" s="16">
        <v>0</v>
      </c>
      <c r="G44" s="84"/>
    </row>
    <row r="45" spans="1:7" ht="15" customHeight="1">
      <c r="A45" s="262"/>
      <c r="B45" s="262"/>
      <c r="C45" s="263"/>
      <c r="D45" s="18" t="s">
        <v>249</v>
      </c>
      <c r="E45" s="185">
        <v>30</v>
      </c>
      <c r="F45" s="16">
        <v>32</v>
      </c>
      <c r="G45" s="84">
        <f>F45/E45</f>
        <v>1.0666666666666667</v>
      </c>
    </row>
    <row r="46" spans="1:7" ht="12.75">
      <c r="A46" s="261" t="s">
        <v>6</v>
      </c>
      <c r="B46" s="261" t="s">
        <v>60</v>
      </c>
      <c r="C46" s="263" t="s">
        <v>105</v>
      </c>
      <c r="D46" s="154" t="s">
        <v>46</v>
      </c>
      <c r="E46" s="191">
        <f>E47+E52+E53+E54</f>
        <v>408.5</v>
      </c>
      <c r="F46" s="155">
        <f>F47+F52+F53+F54</f>
        <v>206.2</v>
      </c>
      <c r="G46" s="162">
        <f>F46/E46</f>
        <v>0.5047735618115055</v>
      </c>
    </row>
    <row r="47" spans="1:7" ht="15" customHeight="1">
      <c r="A47" s="261"/>
      <c r="B47" s="261"/>
      <c r="C47" s="263"/>
      <c r="D47" s="156" t="s">
        <v>54</v>
      </c>
      <c r="E47" s="14">
        <v>0</v>
      </c>
      <c r="F47" s="163">
        <v>0</v>
      </c>
      <c r="G47" s="162"/>
    </row>
    <row r="48" spans="1:7" ht="12.75" customHeight="1">
      <c r="A48" s="261"/>
      <c r="B48" s="261"/>
      <c r="C48" s="263"/>
      <c r="D48" s="17" t="s">
        <v>50</v>
      </c>
      <c r="E48" s="185"/>
      <c r="F48" s="16"/>
      <c r="G48" s="84"/>
    </row>
    <row r="49" spans="1:7" ht="19.5" customHeight="1">
      <c r="A49" s="261"/>
      <c r="B49" s="261"/>
      <c r="C49" s="263"/>
      <c r="D49" s="17" t="s">
        <v>55</v>
      </c>
      <c r="E49" s="185">
        <v>0</v>
      </c>
      <c r="F49" s="16">
        <v>0</v>
      </c>
      <c r="G49" s="84"/>
    </row>
    <row r="50" spans="1:7" ht="19.5" customHeight="1">
      <c r="A50" s="261"/>
      <c r="B50" s="261"/>
      <c r="C50" s="263"/>
      <c r="D50" s="17" t="s">
        <v>51</v>
      </c>
      <c r="E50" s="187">
        <v>0</v>
      </c>
      <c r="F50" s="15">
        <v>0</v>
      </c>
      <c r="G50" s="84"/>
    </row>
    <row r="51" spans="1:7" ht="16.5" customHeight="1">
      <c r="A51" s="261"/>
      <c r="B51" s="261"/>
      <c r="C51" s="263"/>
      <c r="D51" s="17" t="s">
        <v>52</v>
      </c>
      <c r="E51" s="187">
        <v>0</v>
      </c>
      <c r="F51" s="15">
        <v>0</v>
      </c>
      <c r="G51" s="84"/>
    </row>
    <row r="52" spans="1:7" ht="29.25" customHeight="1">
      <c r="A52" s="261"/>
      <c r="B52" s="261"/>
      <c r="C52" s="263"/>
      <c r="D52" s="18" t="s">
        <v>53</v>
      </c>
      <c r="E52" s="187">
        <v>0</v>
      </c>
      <c r="F52" s="15">
        <v>0</v>
      </c>
      <c r="G52" s="84"/>
    </row>
    <row r="53" spans="1:7" ht="24" customHeight="1">
      <c r="A53" s="261"/>
      <c r="B53" s="261"/>
      <c r="C53" s="263"/>
      <c r="D53" s="18" t="s">
        <v>56</v>
      </c>
      <c r="E53" s="187">
        <v>0</v>
      </c>
      <c r="F53" s="15">
        <v>0</v>
      </c>
      <c r="G53" s="84"/>
    </row>
    <row r="54" spans="1:7" ht="37.5" customHeight="1">
      <c r="A54" s="262"/>
      <c r="B54" s="262"/>
      <c r="C54" s="263"/>
      <c r="D54" s="18" t="s">
        <v>108</v>
      </c>
      <c r="E54" s="187">
        <v>408.5</v>
      </c>
      <c r="F54" s="15">
        <v>206.2</v>
      </c>
      <c r="G54" s="84">
        <f>F54/E54</f>
        <v>0.5047735618115055</v>
      </c>
    </row>
    <row r="55" ht="12.75">
      <c r="E55" s="31"/>
    </row>
  </sheetData>
  <sheetProtection/>
  <mergeCells count="21">
    <mergeCell ref="C3:F3"/>
    <mergeCell ref="B28:B36"/>
    <mergeCell ref="D8:D9"/>
    <mergeCell ref="A8:B8"/>
    <mergeCell ref="C8:C9"/>
    <mergeCell ref="B37:B45"/>
    <mergeCell ref="B19:B27"/>
    <mergeCell ref="C10:C18"/>
    <mergeCell ref="F8:F9"/>
    <mergeCell ref="G8:G9"/>
    <mergeCell ref="A37:A45"/>
    <mergeCell ref="A19:A27"/>
    <mergeCell ref="C19:C27"/>
    <mergeCell ref="C28:C36"/>
    <mergeCell ref="B10:B18"/>
    <mergeCell ref="A46:A54"/>
    <mergeCell ref="B46:B54"/>
    <mergeCell ref="C46:C54"/>
    <mergeCell ref="A28:A36"/>
    <mergeCell ref="A10:A18"/>
    <mergeCell ref="C37:C4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1"/>
  <sheetViews>
    <sheetView zoomScalePageLayoutView="0" workbookViewId="0" topLeftCell="A1">
      <selection activeCell="E11" sqref="E11"/>
    </sheetView>
  </sheetViews>
  <sheetFormatPr defaultColWidth="9.00390625" defaultRowHeight="12.75"/>
  <cols>
    <col min="1" max="1" width="5.375" style="0" customWidth="1"/>
    <col min="2" max="2" width="23.75390625" style="0" customWidth="1"/>
    <col min="3" max="3" width="17.875" style="0" customWidth="1"/>
    <col min="4" max="4" width="18.75390625" style="0" customWidth="1"/>
    <col min="5" max="5" width="27.75390625" style="0" customWidth="1"/>
  </cols>
  <sheetData>
    <row r="1" spans="1:5" ht="18.75" customHeight="1">
      <c r="A1" s="92"/>
      <c r="B1" s="275"/>
      <c r="C1" s="275"/>
      <c r="D1" s="275"/>
      <c r="E1" s="275"/>
    </row>
    <row r="2" spans="1:5" ht="18" customHeight="1">
      <c r="A2" s="92"/>
      <c r="B2" s="276" t="s">
        <v>291</v>
      </c>
      <c r="C2" s="276"/>
      <c r="D2" s="276"/>
      <c r="E2" s="276"/>
    </row>
    <row r="3" spans="1:5" ht="15.75">
      <c r="A3" s="92"/>
      <c r="B3" s="93"/>
      <c r="C3" s="92"/>
      <c r="D3" s="92"/>
      <c r="E3" s="92"/>
    </row>
    <row r="4" spans="2:5" ht="12.75">
      <c r="B4" s="274" t="s">
        <v>253</v>
      </c>
      <c r="C4" s="274"/>
      <c r="D4" s="274"/>
      <c r="E4" s="274"/>
    </row>
    <row r="5" ht="16.5" thickBot="1">
      <c r="B5" s="86"/>
    </row>
    <row r="6" spans="1:5" ht="37.5" customHeight="1" thickBot="1">
      <c r="A6" s="87" t="s">
        <v>292</v>
      </c>
      <c r="B6" s="88" t="s">
        <v>293</v>
      </c>
      <c r="C6" s="88" t="s">
        <v>294</v>
      </c>
      <c r="D6" s="88" t="s">
        <v>295</v>
      </c>
      <c r="E6" s="88" t="s">
        <v>296</v>
      </c>
    </row>
    <row r="7" spans="1:5" ht="65.25" customHeight="1" thickBot="1">
      <c r="A7" s="89">
        <v>1</v>
      </c>
      <c r="B7" s="90" t="s">
        <v>297</v>
      </c>
      <c r="C7" s="94">
        <v>41907</v>
      </c>
      <c r="D7" s="91">
        <v>1463</v>
      </c>
      <c r="E7" s="91" t="s">
        <v>298</v>
      </c>
    </row>
    <row r="8" spans="1:5" ht="67.5" customHeight="1" thickBot="1">
      <c r="A8" s="89">
        <v>2</v>
      </c>
      <c r="B8" s="90" t="s">
        <v>297</v>
      </c>
      <c r="C8" s="94">
        <v>42082</v>
      </c>
      <c r="D8" s="91">
        <v>391</v>
      </c>
      <c r="E8" s="95" t="s">
        <v>299</v>
      </c>
    </row>
    <row r="9" spans="1:5" ht="63.75">
      <c r="A9" s="164">
        <v>3</v>
      </c>
      <c r="B9" s="165" t="s">
        <v>297</v>
      </c>
      <c r="C9" s="166">
        <v>42417</v>
      </c>
      <c r="D9" s="167">
        <v>173</v>
      </c>
      <c r="E9" s="168" t="s">
        <v>299</v>
      </c>
    </row>
    <row r="10" spans="1:5" ht="63.75">
      <c r="A10" s="169">
        <v>4</v>
      </c>
      <c r="B10" s="171" t="s">
        <v>297</v>
      </c>
      <c r="C10" s="170">
        <v>42766</v>
      </c>
      <c r="D10" s="169">
        <v>152</v>
      </c>
      <c r="E10" s="70" t="s">
        <v>299</v>
      </c>
    </row>
    <row r="11" spans="1:5" ht="63.75">
      <c r="A11" s="169">
        <v>5</v>
      </c>
      <c r="B11" s="188" t="s">
        <v>297</v>
      </c>
      <c r="C11" s="170">
        <v>43117</v>
      </c>
      <c r="D11" s="169">
        <v>28</v>
      </c>
      <c r="E11" s="70" t="s">
        <v>299</v>
      </c>
    </row>
  </sheetData>
  <sheetProtection/>
  <mergeCells count="3">
    <mergeCell ref="B4:E4"/>
    <mergeCell ref="B1:E1"/>
    <mergeCell ref="B2: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4" sqref="A4:J4"/>
    </sheetView>
  </sheetViews>
  <sheetFormatPr defaultColWidth="9.00390625" defaultRowHeight="12.75"/>
  <cols>
    <col min="1" max="1" width="3.75390625" style="0" customWidth="1"/>
    <col min="2" max="2" width="4.25390625" style="0" customWidth="1"/>
    <col min="3" max="3" width="36.25390625" style="0" customWidth="1"/>
    <col min="4" max="4" width="23.875" style="0" customWidth="1"/>
    <col min="5" max="5" width="10.875" style="0" customWidth="1"/>
    <col min="6" max="10" width="10.00390625" style="0" bestFit="1" customWidth="1"/>
  </cols>
  <sheetData>
    <row r="1" ht="15.75">
      <c r="A1" s="96" t="s">
        <v>300</v>
      </c>
    </row>
    <row r="2" ht="15.75">
      <c r="A2" s="86"/>
    </row>
    <row r="3" spans="1:10" ht="15.75">
      <c r="A3" s="277" t="s">
        <v>301</v>
      </c>
      <c r="B3" s="277"/>
      <c r="C3" s="277"/>
      <c r="D3" s="277"/>
      <c r="E3" s="277"/>
      <c r="F3" s="277"/>
      <c r="G3" s="277"/>
      <c r="H3" s="277"/>
      <c r="I3" s="277"/>
      <c r="J3" s="277"/>
    </row>
    <row r="4" spans="1:10" ht="15.75">
      <c r="A4" s="277" t="s">
        <v>381</v>
      </c>
      <c r="B4" s="277"/>
      <c r="C4" s="277"/>
      <c r="D4" s="277"/>
      <c r="E4" s="277"/>
      <c r="F4" s="277"/>
      <c r="G4" s="277"/>
      <c r="H4" s="277"/>
      <c r="I4" s="277"/>
      <c r="J4" s="277"/>
    </row>
    <row r="5" ht="15.75">
      <c r="A5" s="86"/>
    </row>
    <row r="6" spans="1:10" ht="12.75">
      <c r="A6" s="279" t="s">
        <v>302</v>
      </c>
      <c r="B6" s="279"/>
      <c r="C6" s="279"/>
      <c r="D6" s="279"/>
      <c r="E6" s="279"/>
      <c r="F6" s="279"/>
      <c r="G6" s="279"/>
      <c r="H6" s="279"/>
      <c r="I6" s="279"/>
      <c r="J6" s="279"/>
    </row>
    <row r="7" spans="1:10" ht="26.25" customHeight="1">
      <c r="A7" s="278" t="s">
        <v>5</v>
      </c>
      <c r="B7" s="274"/>
      <c r="C7" s="274"/>
      <c r="D7" s="274"/>
      <c r="E7" s="274"/>
      <c r="F7" s="274"/>
      <c r="G7" s="274"/>
      <c r="H7" s="274"/>
      <c r="I7" s="274"/>
      <c r="J7" s="274"/>
    </row>
    <row r="8" ht="16.5" thickBot="1">
      <c r="A8" s="86"/>
    </row>
    <row r="9" spans="1:10" ht="108.75" thickBot="1">
      <c r="A9" s="280" t="s">
        <v>0</v>
      </c>
      <c r="B9" s="281"/>
      <c r="C9" s="282" t="s">
        <v>303</v>
      </c>
      <c r="D9" s="282" t="s">
        <v>304</v>
      </c>
      <c r="E9" s="282" t="s">
        <v>305</v>
      </c>
      <c r="F9" s="97" t="s">
        <v>306</v>
      </c>
      <c r="G9" s="97" t="s">
        <v>307</v>
      </c>
      <c r="H9" s="97" t="s">
        <v>308</v>
      </c>
      <c r="I9" s="97" t="s">
        <v>309</v>
      </c>
      <c r="J9" s="97" t="s">
        <v>310</v>
      </c>
    </row>
    <row r="10" spans="1:10" ht="24.75" thickBot="1">
      <c r="A10" s="98" t="s">
        <v>14</v>
      </c>
      <c r="B10" s="99" t="s">
        <v>4</v>
      </c>
      <c r="C10" s="283"/>
      <c r="D10" s="283"/>
      <c r="E10" s="283"/>
      <c r="F10" s="111"/>
      <c r="G10" s="111"/>
      <c r="H10" s="111"/>
      <c r="I10" s="111"/>
      <c r="J10" s="111"/>
    </row>
    <row r="11" spans="1:10" ht="26.25" customHeight="1" thickBot="1">
      <c r="A11" s="133">
        <v>5</v>
      </c>
      <c r="B11" s="134"/>
      <c r="C11" s="135" t="s">
        <v>5</v>
      </c>
      <c r="D11" s="108"/>
      <c r="E11" s="108"/>
      <c r="F11" s="114">
        <f>G11*J11</f>
        <v>0.7075381475071312</v>
      </c>
      <c r="G11" s="114">
        <f>SUM(G12+G13+G27+G33+G39)/5</f>
        <v>0.9510936038647386</v>
      </c>
      <c r="H11" s="114">
        <f>(H13+H27+H33+H39)/4</f>
        <v>0.7777895021645022</v>
      </c>
      <c r="I11" s="114">
        <f>5!M13/5!L13</f>
        <v>1.045527542604113</v>
      </c>
      <c r="J11" s="130">
        <f>H11/I11</f>
        <v>0.743920624249887</v>
      </c>
    </row>
    <row r="12" spans="1:10" ht="46.5" customHeight="1" thickBot="1">
      <c r="A12" s="98"/>
      <c r="B12" s="99"/>
      <c r="C12" s="99" t="s">
        <v>251</v>
      </c>
      <c r="D12" s="99"/>
      <c r="E12" s="99"/>
      <c r="F12" s="111"/>
      <c r="G12" s="128">
        <f>1!H13/1!G13</f>
        <v>0.8307618129218901</v>
      </c>
      <c r="H12" s="111"/>
      <c r="I12" s="111"/>
      <c r="J12" s="111"/>
    </row>
    <row r="13" spans="1:10" ht="34.5" customHeight="1" thickBot="1">
      <c r="A13" s="107">
        <v>5</v>
      </c>
      <c r="B13" s="108">
        <v>1</v>
      </c>
      <c r="C13" s="109" t="s">
        <v>110</v>
      </c>
      <c r="D13" s="109" t="s">
        <v>311</v>
      </c>
      <c r="E13" s="109" t="s">
        <v>157</v>
      </c>
      <c r="F13" s="131">
        <f>G13*J13</f>
        <v>0.7063427841830202</v>
      </c>
      <c r="G13" s="132">
        <f>SUM(G14:G26)/13</f>
        <v>0.98686080452074</v>
      </c>
      <c r="H13" s="114">
        <f>(2!L10+2!L11+2!L12+2!L24+2!L27+2!L28)/6</f>
        <v>0.7483333333333334</v>
      </c>
      <c r="I13" s="114">
        <f>5!M16/5!L16</f>
        <v>1.045527542604113</v>
      </c>
      <c r="J13" s="130">
        <f>H13/I13</f>
        <v>0.7157471255797307</v>
      </c>
    </row>
    <row r="14" spans="1:10" ht="37.5" customHeight="1">
      <c r="A14" s="112"/>
      <c r="B14" s="112"/>
      <c r="C14" s="113" t="s">
        <v>111</v>
      </c>
      <c r="D14" s="113"/>
      <c r="E14" s="113"/>
      <c r="F14" s="112"/>
      <c r="G14" s="123">
        <f>1!H15/1!G15</f>
        <v>0.9523809523809524</v>
      </c>
      <c r="H14" s="120"/>
      <c r="I14" s="112"/>
      <c r="J14" s="112"/>
    </row>
    <row r="15" spans="1:10" ht="26.25" customHeight="1">
      <c r="A15" s="101"/>
      <c r="B15" s="101"/>
      <c r="C15" s="102" t="s">
        <v>112</v>
      </c>
      <c r="D15" s="102"/>
      <c r="E15" s="102"/>
      <c r="F15" s="101"/>
      <c r="G15" s="124">
        <f>1!H16/1!G16</f>
        <v>0.7281958357550685</v>
      </c>
      <c r="H15" s="121"/>
      <c r="I15" s="101"/>
      <c r="J15" s="101"/>
    </row>
    <row r="16" spans="1:10" ht="26.25" customHeight="1">
      <c r="A16" s="101"/>
      <c r="B16" s="101"/>
      <c r="C16" s="102" t="s">
        <v>114</v>
      </c>
      <c r="D16" s="102"/>
      <c r="E16" s="102"/>
      <c r="F16" s="101"/>
      <c r="G16" s="124">
        <f>1!H17/1!G17</f>
        <v>0.9623816593718065</v>
      </c>
      <c r="H16" s="121"/>
      <c r="I16" s="101"/>
      <c r="J16" s="101"/>
    </row>
    <row r="17" spans="1:10" ht="26.25" customHeight="1">
      <c r="A17" s="101"/>
      <c r="B17" s="101"/>
      <c r="C17" s="102" t="s">
        <v>115</v>
      </c>
      <c r="D17" s="102"/>
      <c r="E17" s="102"/>
      <c r="F17" s="101"/>
      <c r="G17" s="124">
        <f>1!H18/1!G18</f>
        <v>0.882</v>
      </c>
      <c r="H17" s="121"/>
      <c r="I17" s="101"/>
      <c r="J17" s="101"/>
    </row>
    <row r="18" spans="1:10" ht="26.25" customHeight="1">
      <c r="A18" s="101"/>
      <c r="B18" s="101"/>
      <c r="C18" s="102" t="s">
        <v>116</v>
      </c>
      <c r="D18" s="102"/>
      <c r="E18" s="102"/>
      <c r="F18" s="101"/>
      <c r="G18" s="124">
        <f>1!H19/1!G19</f>
        <v>0.9937702550669152</v>
      </c>
      <c r="H18" s="121"/>
      <c r="I18" s="101"/>
      <c r="J18" s="101"/>
    </row>
    <row r="19" spans="1:10" ht="26.25" customHeight="1">
      <c r="A19" s="101"/>
      <c r="B19" s="101"/>
      <c r="C19" s="102" t="s">
        <v>118</v>
      </c>
      <c r="D19" s="102"/>
      <c r="E19" s="102"/>
      <c r="F19" s="101"/>
      <c r="G19" s="124">
        <f>1!H20/1!G20</f>
        <v>0.9743792573060865</v>
      </c>
      <c r="H19" s="121"/>
      <c r="I19" s="101"/>
      <c r="J19" s="101"/>
    </row>
    <row r="20" spans="1:10" ht="26.25" customHeight="1">
      <c r="A20" s="101"/>
      <c r="B20" s="101"/>
      <c r="C20" s="102" t="s">
        <v>119</v>
      </c>
      <c r="D20" s="102"/>
      <c r="E20" s="102"/>
      <c r="F20" s="101"/>
      <c r="G20" s="124">
        <f>1!H21/1!G21</f>
        <v>0.9975842797908779</v>
      </c>
      <c r="H20" s="121"/>
      <c r="I20" s="101"/>
      <c r="J20" s="101"/>
    </row>
    <row r="21" spans="1:10" ht="26.25" customHeight="1">
      <c r="A21" s="101"/>
      <c r="B21" s="101"/>
      <c r="C21" s="102" t="s">
        <v>121</v>
      </c>
      <c r="D21" s="102"/>
      <c r="E21" s="102"/>
      <c r="F21" s="101"/>
      <c r="G21" s="124">
        <f>1!H22/1!G22</f>
        <v>0.9843733043950081</v>
      </c>
      <c r="H21" s="121"/>
      <c r="I21" s="101"/>
      <c r="J21" s="101"/>
    </row>
    <row r="22" spans="1:10" ht="26.25" customHeight="1">
      <c r="A22" s="101"/>
      <c r="B22" s="101"/>
      <c r="C22" s="102" t="s">
        <v>122</v>
      </c>
      <c r="D22" s="102"/>
      <c r="E22" s="102"/>
      <c r="F22" s="101"/>
      <c r="G22" s="124">
        <f>1!H23/1!G23</f>
        <v>0.9734154929577464</v>
      </c>
      <c r="H22" s="121"/>
      <c r="I22" s="101"/>
      <c r="J22" s="101"/>
    </row>
    <row r="23" spans="1:10" ht="84.75" customHeight="1">
      <c r="A23" s="101"/>
      <c r="B23" s="101"/>
      <c r="C23" s="102" t="s">
        <v>124</v>
      </c>
      <c r="D23" s="102"/>
      <c r="E23" s="102"/>
      <c r="F23" s="101"/>
      <c r="G23" s="124">
        <f>1!H24/1!G24</f>
        <v>0.6896551724137931</v>
      </c>
      <c r="H23" s="121"/>
      <c r="I23" s="101"/>
      <c r="J23" s="101"/>
    </row>
    <row r="24" spans="1:10" ht="107.25" customHeight="1">
      <c r="A24" s="101"/>
      <c r="B24" s="101"/>
      <c r="C24" s="102" t="s">
        <v>126</v>
      </c>
      <c r="D24" s="102"/>
      <c r="E24" s="102"/>
      <c r="F24" s="101"/>
      <c r="G24" s="124">
        <f>1!H25/1!G25</f>
        <v>1.6</v>
      </c>
      <c r="H24" s="121"/>
      <c r="I24" s="101"/>
      <c r="J24" s="101"/>
    </row>
    <row r="25" spans="1:10" ht="26.25" customHeight="1">
      <c r="A25" s="101"/>
      <c r="B25" s="101"/>
      <c r="C25" s="102" t="s">
        <v>128</v>
      </c>
      <c r="D25" s="102"/>
      <c r="E25" s="102"/>
      <c r="F25" s="101"/>
      <c r="G25" s="124">
        <f>1!H26/1!G26</f>
        <v>0.9372080954852102</v>
      </c>
      <c r="H25" s="121"/>
      <c r="I25" s="101"/>
      <c r="J25" s="101"/>
    </row>
    <row r="26" spans="1:10" ht="26.25" customHeight="1" thickBot="1">
      <c r="A26" s="103"/>
      <c r="B26" s="103"/>
      <c r="C26" s="104" t="s">
        <v>130</v>
      </c>
      <c r="D26" s="104"/>
      <c r="E26" s="104"/>
      <c r="F26" s="103"/>
      <c r="G26" s="125">
        <f>1!H27/1!G27</f>
        <v>1.1538461538461537</v>
      </c>
      <c r="H26" s="122"/>
      <c r="I26" s="103"/>
      <c r="J26" s="103"/>
    </row>
    <row r="27" spans="1:10" ht="37.5" customHeight="1" thickBot="1">
      <c r="A27" s="107">
        <v>5</v>
      </c>
      <c r="B27" s="108">
        <v>2</v>
      </c>
      <c r="C27" s="109" t="s">
        <v>131</v>
      </c>
      <c r="D27" s="109"/>
      <c r="E27" s="109"/>
      <c r="F27" s="136">
        <f>G27*J27</f>
        <v>0</v>
      </c>
      <c r="G27" s="137">
        <f>SUM(G28:G32)/5</f>
        <v>0.8542500106123093</v>
      </c>
      <c r="H27" s="114">
        <f>SUM(2!L30:L40)/11</f>
        <v>0.8181818181818182</v>
      </c>
      <c r="I27" s="108" t="e">
        <f>5!M21/5!L21</f>
        <v>#DIV/0!</v>
      </c>
      <c r="J27" s="110">
        <v>0</v>
      </c>
    </row>
    <row r="28" spans="1:10" ht="43.5" customHeight="1">
      <c r="A28" s="105"/>
      <c r="B28" s="105"/>
      <c r="C28" s="106" t="s">
        <v>132</v>
      </c>
      <c r="D28" s="113"/>
      <c r="E28" s="113"/>
      <c r="F28" s="112"/>
      <c r="G28" s="123">
        <f>1!H29/1!G29</f>
        <v>0.6652509117769262</v>
      </c>
      <c r="H28" s="112"/>
      <c r="I28" s="112"/>
      <c r="J28" s="112"/>
    </row>
    <row r="29" spans="1:10" ht="18" customHeight="1">
      <c r="A29" s="100"/>
      <c r="B29" s="100"/>
      <c r="C29" s="19" t="s">
        <v>133</v>
      </c>
      <c r="D29" s="102"/>
      <c r="E29" s="102"/>
      <c r="F29" s="101"/>
      <c r="G29" s="124">
        <f>1!H30/1!G30</f>
        <v>0.9375</v>
      </c>
      <c r="H29" s="101"/>
      <c r="I29" s="101"/>
      <c r="J29" s="101"/>
    </row>
    <row r="30" spans="1:10" ht="20.25" customHeight="1">
      <c r="A30" s="100"/>
      <c r="B30" s="100"/>
      <c r="C30" s="19" t="s">
        <v>135</v>
      </c>
      <c r="D30" s="102"/>
      <c r="E30" s="102"/>
      <c r="F30" s="101"/>
      <c r="G30" s="124">
        <f>1!H31/1!G31</f>
        <v>0.5746527777777778</v>
      </c>
      <c r="H30" s="101"/>
      <c r="I30" s="101"/>
      <c r="J30" s="101"/>
    </row>
    <row r="31" spans="1:10" ht="42.75" customHeight="1">
      <c r="A31" s="100"/>
      <c r="B31" s="100"/>
      <c r="C31" s="19" t="s">
        <v>137</v>
      </c>
      <c r="D31" s="102"/>
      <c r="E31" s="102"/>
      <c r="F31" s="101"/>
      <c r="G31" s="124">
        <f>1!H32/1!G32</f>
        <v>1.0895061728395061</v>
      </c>
      <c r="H31" s="101"/>
      <c r="I31" s="101"/>
      <c r="J31" s="101"/>
    </row>
    <row r="32" spans="1:10" ht="38.25" customHeight="1" thickBot="1">
      <c r="A32" s="115"/>
      <c r="B32" s="115"/>
      <c r="C32" s="116" t="s">
        <v>289</v>
      </c>
      <c r="D32" s="104"/>
      <c r="E32" s="104"/>
      <c r="F32" s="103"/>
      <c r="G32" s="125">
        <f>1!H33/1!G33</f>
        <v>1.0043401906673357</v>
      </c>
      <c r="H32" s="103"/>
      <c r="I32" s="103"/>
      <c r="J32" s="103"/>
    </row>
    <row r="33" spans="1:10" ht="36.75" thickBot="1">
      <c r="A33" s="107">
        <v>5</v>
      </c>
      <c r="B33" s="108">
        <v>3</v>
      </c>
      <c r="C33" s="109" t="s">
        <v>312</v>
      </c>
      <c r="D33" s="109" t="s">
        <v>311</v>
      </c>
      <c r="E33" s="109" t="s">
        <v>195</v>
      </c>
      <c r="F33" s="108">
        <f>G33*J33</f>
        <v>0</v>
      </c>
      <c r="G33" s="114">
        <f>SUM(G34:G38)/5</f>
        <v>0.6258020833483819</v>
      </c>
      <c r="H33" s="114">
        <f>SUM(2!L42:L48)/7</f>
        <v>0.8571428571428571</v>
      </c>
      <c r="I33" s="108" t="e">
        <f>5!M24/5!L24</f>
        <v>#DIV/0!</v>
      </c>
      <c r="J33" s="110">
        <v>0</v>
      </c>
    </row>
    <row r="34" spans="1:10" ht="24">
      <c r="A34" s="105"/>
      <c r="B34" s="105"/>
      <c r="C34" s="113" t="s">
        <v>140</v>
      </c>
      <c r="D34" s="113"/>
      <c r="E34" s="113"/>
      <c r="F34" s="112"/>
      <c r="G34" s="123">
        <f>1!H35/1!G35</f>
        <v>0.8433361994840929</v>
      </c>
      <c r="H34" s="112"/>
      <c r="I34" s="112"/>
      <c r="J34" s="112"/>
    </row>
    <row r="35" spans="1:10" ht="12.75">
      <c r="A35" s="100"/>
      <c r="B35" s="100"/>
      <c r="C35" s="102" t="s">
        <v>142</v>
      </c>
      <c r="D35" s="102"/>
      <c r="E35" s="102"/>
      <c r="F35" s="101"/>
      <c r="G35" s="124">
        <f>1!H36/1!G36</f>
        <v>0</v>
      </c>
      <c r="H35" s="101"/>
      <c r="I35" s="101"/>
      <c r="J35" s="101"/>
    </row>
    <row r="36" spans="1:10" ht="24">
      <c r="A36" s="100"/>
      <c r="B36" s="100"/>
      <c r="C36" s="102" t="s">
        <v>143</v>
      </c>
      <c r="D36" s="102"/>
      <c r="E36" s="102"/>
      <c r="F36" s="101"/>
      <c r="G36" s="124">
        <f>1!H37/1!G37</f>
        <v>1.0017759121730707</v>
      </c>
      <c r="H36" s="101"/>
      <c r="I36" s="101"/>
      <c r="J36" s="101"/>
    </row>
    <row r="37" spans="1:10" ht="48">
      <c r="A37" s="100"/>
      <c r="B37" s="100"/>
      <c r="C37" s="102" t="s">
        <v>145</v>
      </c>
      <c r="D37" s="102"/>
      <c r="E37" s="102"/>
      <c r="F37" s="101"/>
      <c r="G37" s="124">
        <f>1!H38/1!G38</f>
        <v>1.2838983050847457</v>
      </c>
      <c r="H37" s="101"/>
      <c r="I37" s="101"/>
      <c r="J37" s="101"/>
    </row>
    <row r="38" spans="1:10" ht="36.75" thickBot="1">
      <c r="A38" s="115"/>
      <c r="B38" s="115"/>
      <c r="C38" s="104" t="s">
        <v>147</v>
      </c>
      <c r="D38" s="104"/>
      <c r="E38" s="104"/>
      <c r="F38" s="103"/>
      <c r="G38" s="125">
        <f>1!H39/1!G39</f>
        <v>0</v>
      </c>
      <c r="H38" s="103"/>
      <c r="I38" s="103"/>
      <c r="J38" s="103"/>
    </row>
    <row r="39" spans="1:10" ht="42" customHeight="1" thickBot="1">
      <c r="A39" s="107">
        <v>5</v>
      </c>
      <c r="B39" s="117">
        <v>4</v>
      </c>
      <c r="C39" s="118" t="s">
        <v>104</v>
      </c>
      <c r="D39" s="118" t="s">
        <v>311</v>
      </c>
      <c r="E39" s="118" t="s">
        <v>195</v>
      </c>
      <c r="F39" s="117">
        <f>G39*J39</f>
        <v>0</v>
      </c>
      <c r="G39" s="127">
        <f>SUM(G40:G42)/3</f>
        <v>1.4577933079203726</v>
      </c>
      <c r="H39" s="127">
        <f>SUM(2!L50:L65)/16</f>
        <v>0.6875</v>
      </c>
      <c r="I39" s="117">
        <v>0</v>
      </c>
      <c r="J39" s="110">
        <v>0</v>
      </c>
    </row>
    <row r="40" spans="1:10" ht="27.75" customHeight="1">
      <c r="A40" s="105"/>
      <c r="B40" s="105"/>
      <c r="C40" s="19" t="s">
        <v>58</v>
      </c>
      <c r="D40" s="113"/>
      <c r="E40" s="113"/>
      <c r="F40" s="112"/>
      <c r="G40" s="183">
        <f>1!H41/1!G41</f>
        <v>0.8233799237611181</v>
      </c>
      <c r="H40" s="112"/>
      <c r="I40" s="112"/>
      <c r="J40" s="112"/>
    </row>
    <row r="41" spans="1:10" ht="25.5">
      <c r="A41" s="119"/>
      <c r="B41" s="119"/>
      <c r="C41" s="19" t="s">
        <v>61</v>
      </c>
      <c r="D41" s="126"/>
      <c r="E41" s="126"/>
      <c r="F41" s="126"/>
      <c r="G41" s="183">
        <f>1!H42/1!G42</f>
        <v>2.5</v>
      </c>
      <c r="H41" s="126"/>
      <c r="I41" s="126"/>
      <c r="J41" s="126"/>
    </row>
    <row r="42" spans="1:10" ht="25.5">
      <c r="A42" s="119"/>
      <c r="B42" s="119"/>
      <c r="C42" s="20" t="s">
        <v>63</v>
      </c>
      <c r="D42" s="126"/>
      <c r="E42" s="126"/>
      <c r="F42" s="126"/>
      <c r="G42" s="183">
        <f>1!H43/1!G43</f>
        <v>1.05</v>
      </c>
      <c r="H42" s="126"/>
      <c r="I42" s="126"/>
      <c r="J42" s="126"/>
    </row>
  </sheetData>
  <sheetProtection/>
  <mergeCells count="8">
    <mergeCell ref="A3:J3"/>
    <mergeCell ref="A4:J4"/>
    <mergeCell ref="A7:J7"/>
    <mergeCell ref="A6:J6"/>
    <mergeCell ref="A9:B9"/>
    <mergeCell ref="C9:C10"/>
    <mergeCell ref="D9:D10"/>
    <mergeCell ref="E9:E10"/>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dc:creator>
  <cp:keywords/>
  <dc:description/>
  <cp:lastModifiedBy>РишаТ</cp:lastModifiedBy>
  <cp:lastPrinted>2018-02-21T12:38:19Z</cp:lastPrinted>
  <dcterms:created xsi:type="dcterms:W3CDTF">2014-05-19T07:06:21Z</dcterms:created>
  <dcterms:modified xsi:type="dcterms:W3CDTF">2018-04-19T12:56:54Z</dcterms:modified>
  <cp:category/>
  <cp:version/>
  <cp:contentType/>
  <cp:contentStatus/>
</cp:coreProperties>
</file>