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45" windowWidth="15480" windowHeight="5940" activeTab="0"/>
  </bookViews>
  <sheets>
    <sheet name="1" sheetId="1" r:id="rId1"/>
    <sheet name="2" sheetId="2" r:id="rId2"/>
    <sheet name="3" sheetId="3" r:id="rId3"/>
    <sheet name="4" sheetId="4" r:id="rId4"/>
    <sheet name="5" sheetId="5" r:id="rId5"/>
    <sheet name="6" sheetId="6" r:id="rId6"/>
    <sheet name="7" sheetId="7" r:id="rId7"/>
    <sheet name="8" sheetId="8" r:id="rId8"/>
  </sheets>
  <definedNames/>
  <calcPr fullCalcOnLoad="1"/>
</workbook>
</file>

<file path=xl/sharedStrings.xml><?xml version="1.0" encoding="utf-8"?>
<sst xmlns="http://schemas.openxmlformats.org/spreadsheetml/2006/main" count="921" uniqueCount="395">
  <si>
    <t>Код аналитической программной классификации</t>
  </si>
  <si>
    <t>№ пп</t>
  </si>
  <si>
    <t>Наименование целевого показателя(индикатора)</t>
  </si>
  <si>
    <t>Ед. изм.</t>
  </si>
  <si>
    <t>Пп</t>
  </si>
  <si>
    <t>Создание условий для устойчивого экономического развития</t>
  </si>
  <si>
    <t>05</t>
  </si>
  <si>
    <t>Ожидаемый непосредственный результат</t>
  </si>
  <si>
    <t>ОМ</t>
  </si>
  <si>
    <t>М</t>
  </si>
  <si>
    <t>01</t>
  </si>
  <si>
    <t>02</t>
  </si>
  <si>
    <t>03</t>
  </si>
  <si>
    <t>04</t>
  </si>
  <si>
    <t>МП</t>
  </si>
  <si>
    <t>Наименование подпрограммы, основного мероприятия, мероприятия</t>
  </si>
  <si>
    <t>06</t>
  </si>
  <si>
    <t>07</t>
  </si>
  <si>
    <t>09</t>
  </si>
  <si>
    <t>10</t>
  </si>
  <si>
    <t>11</t>
  </si>
  <si>
    <t>Исполнители</t>
  </si>
  <si>
    <t>2015-2020</t>
  </si>
  <si>
    <t xml:space="preserve">Отдел экономики </t>
  </si>
  <si>
    <t xml:space="preserve">08 </t>
  </si>
  <si>
    <t>Наименование меры                                        муниципального регулирования</t>
  </si>
  <si>
    <t>Показатель применения меры</t>
  </si>
  <si>
    <t>Финансовая оценка результата, тыс. руб.</t>
  </si>
  <si>
    <t xml:space="preserve">Краткое обоснование необходимости применения меры </t>
  </si>
  <si>
    <t>Наименование меры                                        государственного регулирования</t>
  </si>
  <si>
    <t>2015 год</t>
  </si>
  <si>
    <t>2016 год</t>
  </si>
  <si>
    <t>2017 год</t>
  </si>
  <si>
    <t>2018 год</t>
  </si>
  <si>
    <t>2019 год</t>
  </si>
  <si>
    <t>2020 год</t>
  </si>
  <si>
    <t>В рамках программы муниципальные услуги муниципальными учреждениями не оказываются.</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</si>
  <si>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</si>
  <si>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</si>
  <si>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</si>
  <si>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</si>
  <si>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</si>
  <si>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</si>
  <si>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</si>
  <si>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</si>
  <si>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</si>
  <si>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Всего</t>
  </si>
  <si>
    <t>Администрация МО "Балезинский район"</t>
  </si>
  <si>
    <t>Наименование муниципальной программы, подпрограммы</t>
  </si>
  <si>
    <t>Источник финансирования</t>
  </si>
  <si>
    <t>в том числе:</t>
  </si>
  <si>
    <t>субсидии из бюджета Удмуртской Республики</t>
  </si>
  <si>
    <t>субвенции из бюджетов поселений</t>
  </si>
  <si>
    <t>средства бюджета Удмуртской Республики, планируемые к привлечению</t>
  </si>
  <si>
    <t>бюджет Балезинского района</t>
  </si>
  <si>
    <t>собственные средства бюджета Балезинского района</t>
  </si>
  <si>
    <t>бюджеты поселений, входящих в состав Балезинского района</t>
  </si>
  <si>
    <t>Номиатиные акты, предусматривающие льготы и другие меры муниципального регулирования отсутствуют.</t>
  </si>
  <si>
    <t>Объём инвестиций в основной капитал (за исключением бюджетных средств)</t>
  </si>
  <si>
    <t>млн. руб.</t>
  </si>
  <si>
    <t>4</t>
  </si>
  <si>
    <t>Количество реализованных на территории района инвестиционных проектов</t>
  </si>
  <si>
    <t>ед.</t>
  </si>
  <si>
    <t>Количество созданных новых рабочих мест от реализации инвестиционных проектов</t>
  </si>
  <si>
    <t>Создание благоприятных условий для для привлечения инвестиций</t>
  </si>
  <si>
    <t xml:space="preserve">Отдел экономики  </t>
  </si>
  <si>
    <t>Инвестиционные приоритеты района, установленные программным документом на среднесрочную перспективу</t>
  </si>
  <si>
    <t>Прединвестиционная подготовка инвестиционных проектов</t>
  </si>
  <si>
    <t>Формирование идей, поиск инициаторов проектов, разработка бизнес-планов на начальном этапе подготовки инвестиционного проекта</t>
  </si>
  <si>
    <t>Подготовка инвестиционных площадок</t>
  </si>
  <si>
    <t>Подготовка инвестиционных площадок, в том числе внесение уточнени в градостроительную документацию, решение вопросов с собственниками земельных участков, обеспечение инженерной и социальной инфраструктурой</t>
  </si>
  <si>
    <t>Содействие продвижению инвестиционных проектов Балезинского района</t>
  </si>
  <si>
    <t xml:space="preserve">Содействие продвижению инвестиционных проектов. Поиск инвесторов </t>
  </si>
  <si>
    <t xml:space="preserve">Сопровождение инвестиционных проектов, имеющих приоритетное значение для социально-экономического развития муниципального образования «Балезинский район» </t>
  </si>
  <si>
    <t xml:space="preserve">Сопровождение приоритетных инвестиционных проектов </t>
  </si>
  <si>
    <t>Оказание консультационной, организационной и методической помощи инициаторам инвестиционных проектов при разработке и реализации инвестиционных проектов</t>
  </si>
  <si>
    <t xml:space="preserve">Получение  инициаторами инвестиционных проектов консультационной, организационной и методической помощи  </t>
  </si>
  <si>
    <t>Информирование предпринимателей о проведении Министерством экономики Удмуртской Республики обучающих мероприятий  (тематических семинарах, круглых столах, конференциях и т. п.), направленных на обучение новым формам и механизмам привлечения инвестиций</t>
  </si>
  <si>
    <t>Участие предпринимателей в обучающих мероприятиях, проводимых Министерством экономики Удмуртской Республики, получение новых знаний о формах и механизмах привлечения инвестиций</t>
  </si>
  <si>
    <t xml:space="preserve">Размещение информации об инвестиционных проектах Балезинского района, нуждающихся в дополнительных инвестициях, на Инвестиционном портале Удмуртской Республики </t>
  </si>
  <si>
    <t xml:space="preserve">Открытость информации об инвестиционных проектах Балезинского района </t>
  </si>
  <si>
    <t>Открытость информации об инвестиционных плащадках, имеющихся на территории Балезинского района</t>
  </si>
  <si>
    <t>Развитие, поддержка и обслуживание специализированных информационных ресурсов Администрации муниципального образования Балезинский район для инвесторов в сети «Интернет»</t>
  </si>
  <si>
    <t>Разработка и реализация мероприятий, направленных на 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(земельно-имущественные отношения, строительство, подключение  к инженерным сетям)</t>
  </si>
  <si>
    <t>Сокращение количества административных процедур и сроков их прохождения в процессе выдачи разрешений на строительство</t>
  </si>
  <si>
    <t>Сокращение количества административных процедур и сроков их прохождения в процессе выдачи  разрешения на ввод объектов в эксплуатацию при осуществлении строительства, реконструкции, капитального ремонта объектов капитального строительства</t>
  </si>
  <si>
    <t>Проработка вопроса о возможности установления органами местного самоуправления поселений пониженных ставок и (или) налоговых льгот) по земельному налогу в целях создания дополнительных стимулов для реализации приоритетных инвестиционных проектов на территории Балезинского района</t>
  </si>
  <si>
    <t>Принятие решений о предоставлении обоснованных налоговых льгот по уплате земельного налога</t>
  </si>
  <si>
    <t>Создание и организационное обеспечение деятельности Совета по инвестиционной деятельности в  муниципальном образовании «Балезинский район»</t>
  </si>
  <si>
    <t>Взаимодействие с представителями предпринимательского сообщества (обратная связь), выработка решений по созданию благоприятного инвестиционного климата на территории района</t>
  </si>
  <si>
    <t>Проведение мониторинга инвестиционных процессов на территории Балезинского района, выявление проблем, разработка мер реагирования</t>
  </si>
  <si>
    <t>12</t>
  </si>
  <si>
    <t>13</t>
  </si>
  <si>
    <t xml:space="preserve">Сокращение количества административных процедур при выдаче разрешения на строительство </t>
  </si>
  <si>
    <t xml:space="preserve">Сокращение количества административных процедур при выдаче разрешения на ввод объектов в эксплуатацию </t>
  </si>
  <si>
    <t>14</t>
  </si>
  <si>
    <t xml:space="preserve">зам. главы Администрации района по экономике    Отдел экономики  </t>
  </si>
  <si>
    <t>Разработка и утверждение в составе Программы социально-экономического развития Балезинского района на 2015-2020 годы инвестиционных приоритетов муниципального образования (территории, отрасли, технологии, планируемые к реализации проекты)</t>
  </si>
  <si>
    <t xml:space="preserve">Зам. главы Администрации по экономике   Отдел экономики  </t>
  </si>
  <si>
    <t>Зам. главы Администрации по экономике Отдел экономики, Управление имущественных и земельных отношений,отдел  строительства, ЖКХ и архитектуры</t>
  </si>
  <si>
    <t xml:space="preserve">Зам. главы Администрации по экономике  Отдел экономики </t>
  </si>
  <si>
    <t>отдел строительства, ЖКХ и архитектуры</t>
  </si>
  <si>
    <t>Зам. главы Администрации  по экономике</t>
  </si>
  <si>
    <t>Осуществление мониторинга инвестиционных процессов на территории Балезинского района (в том числе мониторинг реализации инвестиционных проектов)</t>
  </si>
  <si>
    <t>Подпрограмма "Создание благоприятных условий для привлечения инвестиций"</t>
  </si>
  <si>
    <t>«Создание благоприятных условий для привлечения инвестиций"</t>
  </si>
  <si>
    <t>Зам. главы Администрации по экономике  Отдел экономики 
Организации и ИП</t>
  </si>
  <si>
    <t xml:space="preserve">Зам. главы Администрации райорна по экономике    Отдел экономики  </t>
  </si>
  <si>
    <t>иные источники (инвестиции в основной капитал крупных и средних предприятий района с учётом бюджетных средств)</t>
  </si>
  <si>
    <t xml:space="preserve">   </t>
  </si>
  <si>
    <t>Развитие сельского хозяйства и расширение рынка сельскохозяйственной продукции</t>
  </si>
  <si>
    <t>Индекс производства продукции сельского хозяйства в хозяйствах всех категорий (в сопоставимых ценах)</t>
  </si>
  <si>
    <t>Валовый сбор зерна в весе после доработки</t>
  </si>
  <si>
    <t>тонн</t>
  </si>
  <si>
    <t>Валовое производство молока</t>
  </si>
  <si>
    <t>Доля прибыльных сельскохозяйственных организаций в общем их числе</t>
  </si>
  <si>
    <t>Общая посевная площадь</t>
  </si>
  <si>
    <t>га</t>
  </si>
  <si>
    <t>в том числе посевные площади зерновых</t>
  </si>
  <si>
    <t>Общее поголовье крупного рогатого скота</t>
  </si>
  <si>
    <t>голов</t>
  </si>
  <si>
    <t>в том числе коров</t>
  </si>
  <si>
    <t>Удой молока на 1 фуражную корову</t>
  </si>
  <si>
    <t>кг</t>
  </si>
  <si>
    <t>Удельный вес численности молодых специалистов, оставшихся на конец года, от общего числа прибывших на работу в сельскохозяйственные организации в течение года по окончании высших и средних профессиональных образовательных учреждений</t>
  </si>
  <si>
    <t>%</t>
  </si>
  <si>
    <t>Количество руководителей, специалистов и кадров рабочих профессий, сельскохозяйственных организаций, крестьянских (фермерских) хозяйств, органов управления района, обучившихся по вопросам развития сельского хозяйства, регулирования рынков, экономики и управления сельскохозяйственным производством, человек</t>
  </si>
  <si>
    <t>человек</t>
  </si>
  <si>
    <t>Среднемесячная номинальная заработная плата в сельском хозяйстве</t>
  </si>
  <si>
    <t>рублей</t>
  </si>
  <si>
    <t>Количество семей, улучшивших жилищные условия с использованием соиальных выплат</t>
  </si>
  <si>
    <t>Создание благоприятных условий для развития малого и среднего предпринимательства</t>
  </si>
  <si>
    <t>число субъектов малого и среднего предпримательства в расчёте на 10,0 тыс. человек населения</t>
  </si>
  <si>
    <t>число малых и средних предприятий</t>
  </si>
  <si>
    <t>Ед.</t>
  </si>
  <si>
    <t>число индивидуальных предпринимателей</t>
  </si>
  <si>
    <t>Чел.</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</si>
  <si>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</si>
  <si>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Тыс. руб.</t>
  </si>
  <si>
    <t>Развитие потребительского рынка</t>
  </si>
  <si>
    <t>Розничный товарооборот (во всех каналах реализации)</t>
  </si>
  <si>
    <t>млн. рублей</t>
  </si>
  <si>
    <t>Объём бытовых услуг населению</t>
  </si>
  <si>
    <t>Обеспеченность площадью торговых объектов на 1000 чел. населения</t>
  </si>
  <si>
    <t>кв.метров/       1000 чел.</t>
  </si>
  <si>
    <t>Обеспеченность посадочными местами в предприятиях общественного питания общедоступной сети в расчете на 1000 чел. населения</t>
  </si>
  <si>
    <t>пос.мест/      1000 чел.</t>
  </si>
  <si>
    <t>Доля граждан, использующих механизм получения государственных и муниципальных услуг в электронной форме, процентов.</t>
  </si>
  <si>
    <t>1</t>
  </si>
  <si>
    <t>Информирование сельскохозяйственных товаропроизводителей района о возможной государственной поддержке из бюджетов всех уровней</t>
  </si>
  <si>
    <t xml:space="preserve">Управление сельского хозяйства </t>
  </si>
  <si>
    <t>2015-2020 годы</t>
  </si>
  <si>
    <t>Повышение информированности сельскохозяйственных товаропроизводителей о государственной поддержке из бюджетов всех уровней</t>
  </si>
  <si>
    <t>Предоставление субсидий из бюджета Балезинского района сельскохозяйственным товаропроизводителям, осуществление контроля за целевым и эффективным использованием предоставленных субсидий</t>
  </si>
  <si>
    <t>Предоставление сельскохозяйственным товаропроизводителям субсидий из бюджета Балезинского района, контроль за их целевым и эффективным использованием</t>
  </si>
  <si>
    <t>Участие в подготовке и реализации инвестиционных проектов по созданию новых, расширению и модернизации существующих производств на территории Балезинского района в сфере агропромышленного комплекса</t>
  </si>
  <si>
    <t>В отрасли животноводства строительство молочно-товарной фермы на 1000 голов с беспривязным содержанием коров в д. Падера; строительство животноводческого комплекса на 800 голов с беспривязным содержанием и доильным залом в д. Эркешево; строительство животноводческого комплекса на 600 голов с. Карсовай; строительство молочно-товарной фермы с беспривязным содержанием коров на 400 голов с роботизацией доильного процесса д. Воегурт, с. Каменное Заделье, с. Сергино, с. Юнда; строительство животноводческого двора на 200 голов д. Исаково, с. Люк, д. Пыбья, д. Оросово; реконструкция животноводческих помещений и благоустройство территории ферм с. Каменное Заделье, д. Возешур, д. Кестым, д. Киршонки, д. Кожило, с. Балезино, д. Такапи, д. Быдыпи, с. Люк, д. Большое Сазаново, д. Кипрята, с. Турецкое, д. Унтем, д. Котегово, д. Падера</t>
  </si>
  <si>
    <t>Управление сельского хозяйства</t>
  </si>
  <si>
    <t>Повышение производства молока в сельскохозяйственных организациях на 8% и увеличение поголовья коров на 458 голов, реализация молока 100% высшим сортом, улучшение условий труда работников отрасли животноводства</t>
  </si>
  <si>
    <t>2</t>
  </si>
  <si>
    <t xml:space="preserve">В отрасли растениеводства реконструкция или строительство зерносушильного комплекса д. Воегурт, д. Исаково, д. Ушур, с. Карсовай, д. Кестым, д. Пыбья, с. Сергино, с. Турецкое, д. Оросово, д. Котегово, д. Падера, с. Юнда; строительство зерносклада д. Воегурт, д. Верх-Люкино  </t>
  </si>
  <si>
    <t>Повышение производства зерна на 2,2%, доведение качества семенного материала до 90% кондиционных и 100%-ная сохранность, увеличение производительности труда и сокращение сроков уборки</t>
  </si>
  <si>
    <t>3</t>
  </si>
  <si>
    <t>Модернизация машинно-тракторного парка и приобретение энергонасыщенной техники д. Эркешево, д. Верх-Люкино, д. Исаково, д. Ушур, с. Каменное Заделье, с. Карсовай, д. Киршонки, д. Кожило, д. Пыбья, с. Сергино, с. Турецкое, д. Котегово, д. Падера, с. Юнда</t>
  </si>
  <si>
    <t>Доведение энергообеспеченности до 105 лошадинных сил на 100 га пашни, снижение энергоемкости сельскохозяйственного производства на 10%</t>
  </si>
  <si>
    <t>Строительство домов для специалистов д. Воегурт, д. Оросово</t>
  </si>
  <si>
    <t>Обеспеченность кадрами довести до 100%.</t>
  </si>
  <si>
    <t>5</t>
  </si>
  <si>
    <t>Установка башни БР-50 и бурение скважины для обеспечения водоснабжения населения д. Ушур и д. Падера и производственных объектов</t>
  </si>
  <si>
    <t>Мониторинг ситуации в сельском хозяйстве района, в том числе финансово-экономического состояния сельскохозяйственных организаций района</t>
  </si>
  <si>
    <t>Осуществление мониторинга развития сельского хозяйства района, выявление проблем, принятие мер реагирования</t>
  </si>
  <si>
    <t>Принятие мер для реформирования экономически слабых организаций агропромышленного комплекса района, сохранения их имущественного комплекса при возбуждении дела о банкротстве</t>
  </si>
  <si>
    <t>Сохранение имущественного комплекса сельскохозяйственных организаций при возбуждении дела о банкротстве</t>
  </si>
  <si>
    <t>Предоставление консультационных услуг сельхозтоваропроизводителям по вопросам агрономии, ветеринарии, применения биологических, химических, и других препаратов, налогообложения, бухгалтерского учета и другим вопросам, отнесенным к сфере агропромышленного комплекса</t>
  </si>
  <si>
    <t>Предоставление консультационных услуг по вопросам, отнесенным к сфере агропромышленного комплекса</t>
  </si>
  <si>
    <t>Организация и проведение учебы, семинаров, совещаний руководителей и специалистов сельскохозяйственных организаций района</t>
  </si>
  <si>
    <t>Повышение квалификации руководителей и специалистов сельскохозяйственных организаций района</t>
  </si>
  <si>
    <t>08</t>
  </si>
  <si>
    <t>Организация и проведение районных конкурсов (смотров-конкурсов), иных мероприятий в сфере сельского хозяйства в целях повышения профессионального мастерства, распространения передового опыта и поощрения лучших коллективов и работников</t>
  </si>
  <si>
    <t>Проведение районных конкурсов (смотров-конкурсов), иных мероприятий в сфере сельского хозяйства,  поощрение лучших коллективов и работников</t>
  </si>
  <si>
    <t>Реализация комплекса мер, направленных на обеспечение квалифицированными кадрами сельскохозяйственных организаций Балезинского района (организационные мероприятия)</t>
  </si>
  <si>
    <t>Реализация комплекса мер, связанных с подготовкой молодых специалистов и их последующим трудоустройством в организации агропромышленного комплекса Балезинского района (целевой набор на получение высшего или среднего профессионального образования)</t>
  </si>
  <si>
    <t>Увеличение числа поступающих в аграные обаразовательные учреждения республики, прдготовка кадров для сельскохозяйственных организаций в рамках целевого набора</t>
  </si>
  <si>
    <t>Реализация комплекса мер, связанных с подготовкой документов для предоставления социальных выплат на строительство (приобретение) жилья гражданам Российской Федерации, проживающим в сельской местности,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</si>
  <si>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Подготовка документов для предоставления социальных выплат на строительство (приобретение) жилья гражданам, проживающим в сельской местности для улучшения жилищных условий 78 семьям.</t>
  </si>
  <si>
    <t>Реализация комплекса мер, связанных с подготовкой документов для предоставления единовременных выплат выпускникам с высшим и средним профессиональным образованием – по истечении первого и третьего года работы, молодым рабочим – по истечении одного года работы у сельхозтоваропроизводителя</t>
  </si>
  <si>
    <t>Подготовка документов для предоставления единовременных выплат в целях закрепления специалистов и кадров рабочих профессий в сельскохозяйственных организациях, довести удельный вес численности молодых специалистов, оставшихся на конец года, от общего числа прибывших на работу в сельскохозяйственные организации в течение года по окончании высших и средних профессиональных образовательных учреждений до 90%</t>
  </si>
  <si>
    <t>Организация участия муниципального образования «Балезинский район» во всероссийских мероприятиях, реализуемых в соответствии с Федеральной целевой программой «Устойчивое развитие сельских территорий на 2014-2017 годы и на период до 2020 года»</t>
  </si>
  <si>
    <t>Участие муниципального образования «Балезинский район» во всероссийских мероприятиях</t>
  </si>
  <si>
    <t xml:space="preserve">Реализация установленных полномочий (функций) Управлением сельского хозяйства Администрации муниципального образования «Балезинский район» - содержание аппарта Управления сельского хозяйства </t>
  </si>
  <si>
    <t>Реализация установленных полномочий (функций) Управлением сельского хозяйства Администрации муниципального образования «Балезинский район»</t>
  </si>
  <si>
    <t xml:space="preserve">Подпрограмма  "Создание условий для развития предпринимательства" </t>
  </si>
  <si>
    <t>Оказание информационной и консультационной поддержки субъектам малого и среднего предпринимательства. в том числе начинающим предпринимателям</t>
  </si>
  <si>
    <t>Помощь в организации предпринимательской деятельности</t>
  </si>
  <si>
    <t>Информирование субъектов малого и среднего предпринимательства  о мерах государственной поддержки субъектов малого и среднего предпринимательства в Удмуртской Республике.  Оказание содействия в получении государственной поддержки</t>
  </si>
  <si>
    <t>Отдел экономики</t>
  </si>
  <si>
    <t>Информированность о мерах государственной поддержки субъектов малого и среднего предпринимательства, получение  государственной поддержки</t>
  </si>
  <si>
    <t>Предоставление субъектам малого и среднего предпринимательства в аренду помещений, находящихся в муниципальной собственности Балезинского района</t>
  </si>
  <si>
    <t>Управление имущественных и земельных  отношений</t>
  </si>
  <si>
    <t>Предоставление информации об объектах недвижимого имущества, находящихся в муниципальной собственности, которые могут быть переданы в аренду</t>
  </si>
  <si>
    <t xml:space="preserve">Отчуждение объектов недвижимости, находящихся в муниципальной собственности Балезинского района, субъектам малого и среднего предпринимательства </t>
  </si>
  <si>
    <t>Управлениеимущественных и земельных  отношений</t>
  </si>
  <si>
    <t>Предоставление субъектам малого предпринимательства недвижимости</t>
  </si>
  <si>
    <t>Привлечение субъектов малого предпринимательства к участию в закупках для муниципальных нужд Балезинского района</t>
  </si>
  <si>
    <t>Размещение муниципальных заказов у субъектов малого предпринимательства</t>
  </si>
  <si>
    <t>Организационное содействие для участия предпринимателей района в выставках, ярмарках продукции</t>
  </si>
  <si>
    <t>Продвижение сбыта продукции</t>
  </si>
  <si>
    <t>Публикация материалов о деятельности предпринимателей района в СМИ, размещение на официальном сайте администрации муниципального образования "Балезинский район" в сети "Интернет"</t>
  </si>
  <si>
    <t xml:space="preserve">Популяризация и пропаганда роли, места, достижений и социальной значимости, формирование положительного имиджа предпринимателя </t>
  </si>
  <si>
    <t>Развитие, поддержка и обслуживание специализированных информационных ресурсов Администрации МО "Балезинский район" для субъектов малого и среднего предпринимательства в сети "Интернет"</t>
  </si>
  <si>
    <t>Ведение реестра субъектов малого и среднего предпринимательства - получателей поддержки</t>
  </si>
  <si>
    <t>Получение объективной информации об оказанной услуге</t>
  </si>
  <si>
    <t>Организация участия субъектов малого и среднего предпринимательства в республиканском конкурсе "Лучший предприниматель года"</t>
  </si>
  <si>
    <t>Участие Балезинского района в республиканских конкурсах в целях получения грантов на поддержку и развитие малого и среднего предпринимательства</t>
  </si>
  <si>
    <t xml:space="preserve">Администрация  района, отдел экономики </t>
  </si>
  <si>
    <t>Получение дополнительных финансовых средств  на поддержку и развитие малого и среднего предпринимательства в Балезинском районе</t>
  </si>
  <si>
    <t>Программа "Создание условий для устойчивого экономического развития"</t>
  </si>
  <si>
    <t>Подпрограмма "Развитие сельского хозяйства и расширение рынка сельскохозяйственной продукции"</t>
  </si>
  <si>
    <t>Подпрограмма 5.3. "Развитие потребительского рынка Балезинского района на 2015-2020 годы"</t>
  </si>
  <si>
    <t xml:space="preserve"> Проведение мониторинга деятельности предприятий розничной торговли, общественного питания и бытового обслуживания населения.</t>
  </si>
  <si>
    <t>Организация своевременных мер по совершенствованию потребительского рынка и сферы услуг.</t>
  </si>
  <si>
    <t xml:space="preserve"> Формирование ежегодной дислокации  организаций и объектов торговли, общественного питания и бытового обслуживания  населения.</t>
  </si>
  <si>
    <t>хозяйствующие субъекты</t>
  </si>
  <si>
    <t>Рост товарооборота, обеспечение территориальной доступности товаров и услуг, развитие конкуренции, создание новых рабочих мест</t>
  </si>
  <si>
    <t>Оказание муниципальных услуг: «прием и рассмотрение уведомлений об организации и проведении ярмарки»; «выдача разрешений на право организации розничных рынков».</t>
  </si>
  <si>
    <t>Прием и рассмотрение уведомлений об организации и проведении ярмарки; выдача разрешений на право организации розничного рынка на территории Балезинского района.</t>
  </si>
  <si>
    <t>Поддержание в актуальном состоянии схемы размещения объектов мелкорозничной нестационарной торговой сети на территории района.</t>
  </si>
  <si>
    <t>Отдел экономики;                                     отдел строительства ЖКХ и архитектуры</t>
  </si>
  <si>
    <t>Актуализация Схемы территориального планирования муниципального района и генеральных планов развития поселений, правил застройки и землепользования поселений, в составе которых утверждаются перспективные схемы размещения объектов потребительского рынка</t>
  </si>
  <si>
    <t xml:space="preserve"> Организация подготовки наградных документов республиканского и районного уровня для награждения коллективов и отдельных работников в сфере потребительского рынка. </t>
  </si>
  <si>
    <t>Проведение обучения работников торговли, общественного питания и бытовых услуг,  проведение семинаров, совещаний и «круглых столов». Повышение квалификации работников потребительского рынка</t>
  </si>
  <si>
    <t xml:space="preserve"> Оказание информационной поддержки субъектом малого и среднего предпринимательства, осуществляющих деятельность в сфере потребительского рынка</t>
  </si>
  <si>
    <t>Оказание информационной поддержки субъектов малого и среднего предпринимательства, осуществляющих деятельность в сфере потребительского рынка. Повышение квалификации работников потребительского рынка.</t>
  </si>
  <si>
    <t>047</t>
  </si>
  <si>
    <t xml:space="preserve">Предоставление субсидий из бюджета Балезинского района сельскохозяйственным товаропроизводителям </t>
  </si>
  <si>
    <t>0516064</t>
  </si>
  <si>
    <t>Реализация установленных полномочий (функций) Управлением сельского хозяйства Администрации муниципального образования «Балезинский район» - Содержание аппарта Управления сельского хозяйства</t>
  </si>
  <si>
    <t xml:space="preserve">«Создание условий для устойчивого экономического развития» на 2015-2020 годы </t>
  </si>
  <si>
    <t>Создание условий для развития предпринимательства</t>
  </si>
  <si>
    <t>Оказание информационной и консультационной поддержки субъектам малого и среднего предпринимательства, в том числе начинающим предпринимателям</t>
  </si>
  <si>
    <t>"Развитие потребительского рынка Балезинского района на 2015-2020 годы"</t>
  </si>
  <si>
    <t>045</t>
  </si>
  <si>
    <t>0532000</t>
  </si>
  <si>
    <t>244</t>
  </si>
  <si>
    <t xml:space="preserve">Управление сельского хозяйства  </t>
  </si>
  <si>
    <t>Создание условий для привлечения инвестиций</t>
  </si>
  <si>
    <t>иные источники</t>
  </si>
  <si>
    <t>субвенции из бюджетов послений</t>
  </si>
  <si>
    <t>бюджеты поселений, входящих в состав Балезинского  района</t>
  </si>
  <si>
    <t>иные источники (частные инвестиции)</t>
  </si>
  <si>
    <t>"Создание благоприятных условий для развития малого и среднего предпринимательства"</t>
  </si>
  <si>
    <t>Среднемесячная номинальная начисленная заработная плата работников крупных и средних предприятий и некоммерческих организаций</t>
  </si>
  <si>
    <t xml:space="preserve"> </t>
  </si>
  <si>
    <t>Муниципальная программа "Создание условий для устойчивого экономического развития"</t>
  </si>
  <si>
    <t>отчет</t>
  </si>
  <si>
    <t>отклонение факта на конец точетного периода от плана на отчетный год</t>
  </si>
  <si>
    <t>% исполнения плана на отчетный год</t>
  </si>
  <si>
    <t>темп роста (снижения) к уровню прошлого года, %</t>
  </si>
  <si>
    <t>обоснование отклонений значений целевого показателя (индикатора)</t>
  </si>
  <si>
    <t>значение целевого показателя (индикатора)</t>
  </si>
  <si>
    <t>план</t>
  </si>
  <si>
    <t>Приложение 3  к Порядку разработки, реализации оценки эффективности муниципальных программ МО "Балезинский район"</t>
  </si>
  <si>
    <t>Срок выполнения плановый</t>
  </si>
  <si>
    <t>Срок выполнения фактический</t>
  </si>
  <si>
    <t>Проблемы, возникшие в ходе реализации мероприятия</t>
  </si>
  <si>
    <t>Достигнутый результат на конец отчетного периода</t>
  </si>
  <si>
    <t xml:space="preserve">Отчет о выполнении сводных показателей муниципальных заданий на оказание муниципальных услуг (выполнение работ) </t>
  </si>
  <si>
    <t>кассовое исполнение на конец отчетного периода</t>
  </si>
  <si>
    <t>кассовые расходы, %</t>
  </si>
  <si>
    <t>к плану на отчетный год</t>
  </si>
  <si>
    <t>Оценка расходов на отчетный год (согласно муниципальной программе), тыс. рублей</t>
  </si>
  <si>
    <t>Фактические расходы на конец отчетного периода, тыс. руб.</t>
  </si>
  <si>
    <t>Отношение фактических расходов на конец отчетного периода, к оценке расходов на отчетный год, %</t>
  </si>
  <si>
    <t>Отчет о Прогнозной (справочной) оценке ресурсного обеспечения реализации муниципальной программы за счет всех источников финансирования</t>
  </si>
  <si>
    <t>Из-за недостатка финансовых средств (низкие закупочные цены на молоко, высокие затраты), а также выскими налоговыми обязательствами заработная плата растет недостаточными темпами.</t>
  </si>
  <si>
    <t>субсидий сельхозтоваропроизводителям из бюджета Балезинского района не выделено</t>
  </si>
  <si>
    <t>недостаток финансовых средств</t>
  </si>
  <si>
    <t>постоянно</t>
  </si>
  <si>
    <t>информирование осуществляется посредством электронной почты, по телефону и при личной беседе</t>
  </si>
  <si>
    <t xml:space="preserve">информирование осуществляется специалистами отдела посредством электронной почты, по телефону и при личной беседе, а так же в Балезинском районе назначен общественный представитель Уполномоченного по защите прав предпринимателей в УР Сивкова С.Ю.                                                                                                                                                                                                                                                           </t>
  </si>
  <si>
    <t>Обеспечение открытости информации о механизмах поддержки предпринимательства</t>
  </si>
  <si>
    <t>вопрос не рассматривался</t>
  </si>
  <si>
    <t xml:space="preserve">Размещение информации об инвестиционных площадках на территории Балезинского района на Инвестиционном портале Удмуртской Республики </t>
  </si>
  <si>
    <t xml:space="preserve">информирование и консультирование осуществляется специалистами отдела посредством электронной почты, по телефону и при личной беседе, а так же в Балезинском районе назначен общественный представитель Уполномоченного по защите прав предпринимателей в УР Сивкова С.Ю.                                                                                                                                                                                                                                                           </t>
  </si>
  <si>
    <t>мониторинг проводится два раза в год (по итогам 1 полугодия и года)</t>
  </si>
  <si>
    <t>Доходы бюджета района от поступления  единого налога на вмененный доход и поступлений от патентной системы налогообложения (консолидированного)</t>
  </si>
  <si>
    <t>Для получения муниципальной услуги в регламенте прописано минимально необходимое количество административных процедур</t>
  </si>
  <si>
    <t>Сведения о внесенных за отчетный период изменениях в муниципальную программу</t>
  </si>
  <si>
    <t>№ п/п</t>
  </si>
  <si>
    <t>Вид правового акта</t>
  </si>
  <si>
    <t>Дата принятия</t>
  </si>
  <si>
    <t>Номер</t>
  </si>
  <si>
    <t>Суть изменений (краткое изложение)</t>
  </si>
  <si>
    <t>Постановление Администрации муниципального образования "Балезинский район"</t>
  </si>
  <si>
    <t>утверждена программа</t>
  </si>
  <si>
    <t>внесены изменения в сязи с изменениями в бюджете МО "Балезинский район"</t>
  </si>
  <si>
    <r>
      <t xml:space="preserve">Форма 8. </t>
    </r>
    <r>
      <rPr>
        <sz val="12"/>
        <rFont val="Times New Roman"/>
        <family val="1"/>
      </rPr>
      <t xml:space="preserve">Результаты оценки эффективности муниципальной  программы </t>
    </r>
  </si>
  <si>
    <t>Результаты оценки эффективности муниципальной программы</t>
  </si>
  <si>
    <t>Наименование муниципальной программы</t>
  </si>
  <si>
    <t>Муниципальная программа, подпрограмма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</si>
  <si>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</si>
  <si>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</si>
  <si>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</si>
  <si>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</si>
  <si>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</si>
  <si>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</si>
  <si>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 xml:space="preserve">Эффективность использования средств бюджета муниципального района (городского округа) </t>
  </si>
  <si>
    <t>Заместитель Главы Администрации МО «Балезинский район»</t>
  </si>
  <si>
    <t>Подпрограмма "Развитие потребительского рынка Балезинского района на 2015-2020 годы"</t>
  </si>
  <si>
    <t>Информирование о предстоящих мероприятиях  осуществляется посредством электронной почты, объвления размещаются на официальном сайте Балезинского района в разделе "Новости"</t>
  </si>
  <si>
    <t>Реестр получателей поддержки опубликован на официальном сайте Балезинского района http://balezino.udmurt.ru/city/economic/business.php</t>
  </si>
  <si>
    <t>Административные ограничения отсутствуют</t>
  </si>
  <si>
    <t xml:space="preserve">по муниципальной преференции заключены договор аренды имущественного комплекса для водоснабжения организаций, населения п. Балезино, деревень Кожило, Такапи, Кестым и водоотведения в п. Балезино </t>
  </si>
  <si>
    <t xml:space="preserve">Публикации ведутся в газете "Вперед" на постоянной основе в рубрике "Бизнес и предпринимательство" </t>
  </si>
  <si>
    <t>Для субъектов малого и среднего предпринимательства на сайте района в сети «Интернет» размещается информация  о мерах государственной поддержки субъектов малого и среднего предпринимательства в Удмуртской Республике, перечень муниципального имущества предназначенного для передачи во владение или пользование субъектам МСП, реестр получателей поддержки и т.д.</t>
  </si>
  <si>
    <t xml:space="preserve">Формирование единого информационного пространства, включение торговых объектов хозяйствующих субъектов, осуществляющих торговую деятельность и поставку товаров на территории района, в торговый реестр Удмуртской Республики.     </t>
  </si>
  <si>
    <t>Открытие новых, реконструкция и модернизация действующих объектов розничной торговли, общественного питания и бытового обслуживания. (Строительство субъектами малого предпринимательства трёх торговых центров по ул. Удмуртская,  ул. Русских, ул. К-Маркса  и  торгово-офисного центра по ул. Советская в п. Балезино, а также строительство  предприятиями потребительской кооперации магазинов в с. Карсовай. д. Унтем и п. Балезино)</t>
  </si>
  <si>
    <t>Формирование специализированного информационного ресурса Администрации муниципального образования Балезинский район для инвесторов в сети «Интернет». Открытость информации о ситуации и мерах, реализуемых в целях создания благоприятного инвестиционного климата</t>
  </si>
  <si>
    <t>на сайте Балезинского района размещается информация об инвестиционных проектах и площадках, а так же информация о малом предпринимательстве и потребительском рынке  (http://balezino.udmurt.ru/)</t>
  </si>
  <si>
    <t>Выполнено в рамках предоставленных лимитов</t>
  </si>
  <si>
    <t>острая нехватка кадров</t>
  </si>
  <si>
    <t xml:space="preserve"> Башня БР-50  в д. Падера установлена в 2015 г.</t>
  </si>
  <si>
    <t xml:space="preserve">Проводится ежедневный мониторинг по надою  и сдаче молока, о ходе полевых работ, еженедельно – по ценам реализации молока, ежеквартально  -  по финансовому состоянию сельскохозяйственных предприятий. </t>
  </si>
  <si>
    <t>Удовлетворение водоснабжением население и производственных объектов</t>
  </si>
  <si>
    <t>анализ невозможен, отсутствуют статистические данные</t>
  </si>
  <si>
    <t>0511160030</t>
  </si>
  <si>
    <t>121, 122,129,242, 244, 852</t>
  </si>
  <si>
    <t>0530761830</t>
  </si>
  <si>
    <t>0</t>
  </si>
  <si>
    <t>0530000000</t>
  </si>
  <si>
    <t>0520000000</t>
  </si>
  <si>
    <t>052000000</t>
  </si>
  <si>
    <t>0540000000</t>
  </si>
  <si>
    <t>произошел отсев предпринмателей не ведущих деятельность</t>
  </si>
  <si>
    <t>Перечень имущаества утвержден постановлением Администрации МО "Балезинский район" 30.06.2016 № 970</t>
  </si>
  <si>
    <t>обращений от МСП не поступало</t>
  </si>
  <si>
    <t>заявления не подавали</t>
  </si>
  <si>
    <t>Из-за неустоичивого финансового положения, и ежегодно меняющихся условий гос.поддержки руководители хозяйств боятся идти на  риски связанные с подготовкой и реализацией инвестиционных проектов. Нет готовых к реализации инвестиционных проектов.</t>
  </si>
  <si>
    <t>Отчет об использовании бюджетных ассигновавний бюджета муниципального района на реализацию муниципальной программы по состоянию на 31.12.2018 г.</t>
  </si>
  <si>
    <t>информирование осуществляется посредством электронной почты, по телефону, посредством совещаний и при личной беседе. Информация о начале и сроках приемки документов на субсидирование и результатах их рассмотрения размещается на официальном сайте Министерства сельского хозяйства и продовольствия УР.</t>
  </si>
  <si>
    <t>Отчет о финансовой оценке применения мер муниципального регулирования по состоянию на 31.12.2018г.</t>
  </si>
  <si>
    <t>Форма 1. Отчет о достигнутых значениях целевых показателей (индикаторов) муниципальной программы по состоянию на 31.12.2019г.</t>
  </si>
  <si>
    <t>Отчет о выполнении основных мероприятий муниципальной программы по состоянию 31.12.2019г.</t>
  </si>
  <si>
    <t>2015-2022 годы</t>
  </si>
  <si>
    <t>2015-2022</t>
  </si>
  <si>
    <t>мониторинг проводится на постоянной основе</t>
  </si>
  <si>
    <t>заседания Совета проводятся по плану</t>
  </si>
  <si>
    <t xml:space="preserve">По итогам  2019 года объем инвестиций в основной капитал по предприятиям и организациям, не относящимся к субъектам малого предпринимательства, составил 262,8 млн. рублей, к уровню аналогичного периода прошлого года 135,2%. 
Наиболее значимые по объему инвестиции:
СПК «Колхоз «Путь к коммунизму» 27,1 млн. рублей; 
СПК «Правда» 11,9 млн. рублей;
Инвестиции малого бизнеса по итогам 2019 года составили около 21 млн. рублей за счет:
- введения новых торговых площадей открыты магазин «Подружка», по ул. Ленина в п. Балезино открыт магазин одежды «Мега молодежка» (4 новых рабочих места), сдан в эксплуатацию торговый павильон по ул. Русских (м-н «Красное Белое»); на стадии отделки здание под размещение магазина по ул. К. Маркса;
- в переоборудованных помещениях открыт магазин «Фикс Прайс» (создано 6 новых рабочих мест) и магазин «Светофор» (6 новых рабочих мест). 
Рост объема инвестиций, достигнут за счёт инвестиций сельхозтоваропроизводителей в строительство ферм и дворов, приобретение техники.
В текущем году в ООО «Русь» запущен  двор на 412  голов  и в ООО «Орловское» построен животноводческий двор на 120 голов дойного стада. 
По итогам 9 месяцев 2019 года объем инвестиций в основной капитал по предприятиям и организациям, не относящимся к субъектам малого предпринимательства, составил 174,4 млн. рублей, к уровню аналогичного периода прошлого года 135,2%. О своих инвестициях в Удмуртстат отчитались 50 организаций района, из них 33 бюджетных учреждения, 7 сельскохозяйственных организаций, 4 предприятия промышленности, 2 торговых, 4 прочих.
Наиболее значимые по объему инвестиции:
СПК «Колхоз «Путь к коммунизму» 27,1 млн. рублей; 
СПК «Правда» 11,9 млн. рублей;
Инвестиции малого бизнеса по итогам 2019 года составили около 21 млн. рублей за счет:
- введения новых торговых площадей открыты магазин «Подружка», по ул. Ленина в п. Балезино открыт магазин одежды «Мега молодежка» (4 новых рабочих места), сдан в эксплуатацию торговый павильон по ул. Русских (м-н «Красное Белое»); на стадии отделки здание под размещение магазина по ул. К. Маркса;
- в переоборудованных помещениях открыт магазин «Фикс Прайс» (создано 6 новых рабочих мест) и магазин «Светофор» (6 новых рабочих мест). 
Рост объема инвестиций, достигнут за счёт инвестиций сельхозтоваропроизводителей в строительство ферм и дворов, приобретение техники.
В текущем году в ООО «Русь» запущен  двор на 412  голов  и в ООО «Орловское» построен животноводческий двор на 120 голов дойного стада. 
</t>
  </si>
  <si>
    <t>В 2019 году предоствлена муниципальная  услуга «прием и рассмотрение уведомлений об организации и проведении ярмарки» 1 юридическому лицу; за предоставлением муниципальной услуги  «выдача разрешений на право организации розничных рынков» обращений в 2019 году не было</t>
  </si>
  <si>
    <t>дислокация сформирована по состоянию на 31 декабря 2019 года</t>
  </si>
  <si>
    <t>в 2019 году гранты не получены</t>
  </si>
  <si>
    <t>в 2019году предприниматели Балезинского района в конкурсе не участвовали</t>
  </si>
  <si>
    <t xml:space="preserve">Численность безработных граждан, получивших услугу по самозанятости, в 2019 году составила 30 человек.  (АППГ — 43 человека)
 В 2019 году 1 безработный гражданин открыл собственное дело и  получил единовременную финансовую помощь в размере 67 620 руб. Финансовая помощь оказана жителю с. Юнда в реализации проекта «Выращивание и разведение овец, разведение быков».
</t>
  </si>
  <si>
    <t>Схема размещения нестационарных торговых объектов на территории МО "Балезинский район" утверждена постановлением Администрации МО "Балезинский район" от 12 января 2016 года № 06 с изм. от 02.03.2019г. № 183</t>
  </si>
  <si>
    <t>в 2019 году  награждены Почетной грамотой  Министерства промышленности и торговли  УР 1 человек; Почетной грамотой Гоударственного совета УР -1 чел; Почетной грамотой Администрации МО "Балезинский района" - 4 человека.</t>
  </si>
  <si>
    <t>на сайте Балезинского района размещена информация об 1инвестиционном проекте (http://balezino.udmurt.ru/city/invest.php)</t>
  </si>
  <si>
    <t>на сайте Балезинского района размещена информация об 11 инвестиционных площадках (http://balezino.udmurt.ru/city/invest.php)</t>
  </si>
  <si>
    <t xml:space="preserve">В течение 2019 года организованы семинары на которых освещены следующие вопросы: 
1.Изменения в налоговом и бухгалтерском учете;
2.  Спецрежимы для ИП; 
Была предоставлена возможность предпринимателям получить индивидуальные консультации.
</t>
  </si>
  <si>
    <t>факт отчетного периода</t>
  </si>
  <si>
    <t>рост МРОТ</t>
  </si>
  <si>
    <t xml:space="preserve">на снижение объемов производства продукции повлияло снижение объемов производства отрасли растениеводства (зерновые, овощей, картофеля, кормов). В связи с переувлажнением почвы с 15 августа по 7 октября 2019 года действовал режим ЧС на территории Удмуртской Республики. </t>
  </si>
  <si>
    <t>плановые показатели  не выполнены, актами и фотоматериалами подтверждена гибель 5000 гектаров зерновых и зернобобовых культур</t>
  </si>
  <si>
    <t>Производство молока больше уровня прошлого года на 4%. Плановые показатели не выполнены в связи с тем, что за последние 3 года наблюдалось снижение производства молока.</t>
  </si>
  <si>
    <t xml:space="preserve">из 17 предприятий  2 предприятия ООО "Колос" и ООО "Кеп" убыточны </t>
  </si>
  <si>
    <t xml:space="preserve">выделение земельных долей частными лицами, нефтедобычу и под расширение черты населенных пунктов. </t>
  </si>
  <si>
    <t>сокращение поголовья коров на 380 голов в ООО "Кеп", поголовье КРС сократилось на 361 голову, в том числе в ООО "Кеп" на 180 голов</t>
  </si>
  <si>
    <t>На работу в сельхозпредприятия района пришло 3 молодых специалиста и работают по настоящее время</t>
  </si>
  <si>
    <t>Руководители, специалисты и кадры рабочих профессий сельскохозяйственных организаций прошли обучение по программам: повышение квалификации всего 106 человек. Из рабочих прфессий   прошли обучение 83 оператора машинного доения, 13 водителей.</t>
  </si>
  <si>
    <t>В районе ежегодно ведется строительство новых и реконструкция имеющихся животноводческих помещений. Так, в марте прошлого года открыт животноводческий комплекс на 412 голов в ООО «Русь», в октябре на 120 голов в ООО «Орловское».   В течение года произошло снижение поголовья коров на 320 голов. Три хозяйства ООО "Маяк", ООО "Кеп", ООО "Русь"снизили производство молока .В целом по району молока произведено на 1702 тонны выше уровня прошлого года. Высшим сортом реализовано 67% молока, 27% первым.Товарность молока составила 88 %. Ежегодно улучшаются условия труда животноводов.</t>
  </si>
  <si>
    <t xml:space="preserve">Неустойчивое финансовое положение. В связи с переувлажнением почвы с 15 августа по 7 октября 2019 года действовал режим ЧС на территории Удмуртской Республики. Актами и фотоматериалами подтверждена гибель 5000 гектаров зерновых и зернобобовых и более 400 га кормовых культур. </t>
  </si>
  <si>
    <t>Ежегодно в хозяйствах района обновляется парк сельскохозяйственной техники. Первым в Удмуртской Республике такой комбайн приобрёл СПК «Колхоз Путь к коммунизму». Всего приобретено 7 новых зерноуборочных комбайнов, в том числе 4 ВЕКТОРа на гусеничном ходу, 2 полноприводных комбайна, один новый АКРОС. В 2019 году приобретено 6 тракторов (АППГ 4 ед.), 1 автомобиль, (АППГ 1 ед.), 4 кормоуборочных комбайна (АППГ 2 ед), карусельная сушилка СКС 100, более 20 единиц различной прицепной техники.</t>
  </si>
  <si>
    <t>Специалистами Управления сельского хозяйства проведены учебы животноводов -24(83 чел), водителей - 1(13 чел). Организованы и проведены семинары для агрономов - 3 (17 чел), кадровиков – 1 (17 чел),  зоотехников и ветеринаров - 14 (50 чел), проведено совещаний  с руководителями и специалистами с/х организаций - 30. Курсы повышения квалификации прошли 106 человек.</t>
  </si>
  <si>
    <t xml:space="preserve">Проведены  районные конкурсы 1)операторов машинного доения, 
2)месячник по качеству молока и благоустройство территорий молочно-товарных ферм сельскохозяйственными предприятиями района, 
3)месячник по подготовке животноводческих помещений к зимовке скота и качество молока среди сельскохозяйственных организаций района,
4) районное соревнование среди трактористов- машинистов сельскохозяйственных организаций, участвующих на весенне-полевых работах в 2019 году, 
5) конкурс по постановке сельско-хозяйственной техники на длительное хранение и организации её ремонта в сельскохозяйственных организациях МО «Балезинский район», 
6) районное соревнование на уборке урожая среди с/х  организаций МО «Балезинский район», 
7) чествование передовиков животноводства,
8) торжественное мероприятие посвященное Дню работников сельского хозяйства и перерабатывающей продукции
9)организован и проведен спортивный праздник «Февромарт» лыжные гонки, конкурс Рыбаков
</t>
  </si>
  <si>
    <t xml:space="preserve">Проведены агитационные беседы с выпускниками школ, организована и проведена встреча руководителей с/х предприятий со студентами Ижевской ГСХА в целях  профориентации  молодежи на работу в АПК района, организована и проведена встреча представителей образовательных учреждений аграрного профиля со старшеклассниками школ района. Заключено 7 контрактов по системе очного образования в ИжГСХА  . </t>
  </si>
  <si>
    <t>Оказана практическая помощь при подготовке документов  по предоставлению социальных выплат на строительство (приобретение) жилья гражданам , проживающим  на селе. Получили  субсидии  23 семьи  на сумму 12,9 млн. рублей , в том числе 13 молодых семей.</t>
  </si>
  <si>
    <t>Единовременные выплаты представлены 19 молодым работникам отрасли на сумму 1150 тысяч рублей.</t>
  </si>
  <si>
    <t xml:space="preserve">В целях улучшения условий жизнедеятельности  сельских территорий района по ФЦП «Устойчивое развитие сельских территорий на 2014-2017 годы и на период до 2020 года» готовятся документы для участия в Федеральном конкурсе по реализации проектов благоустройства территорий  МО «Сергинское», МО "Балезинское", МО "Люкское" и МО «Пыбьинское».   </t>
  </si>
  <si>
    <t>доля участия субъектов малого предпринимательства в закупках для муниципальных нужд составила 46,9%</t>
  </si>
  <si>
    <t>на Инвестиционном портале Удмуртской Республики размещен проект Размещение отходов на полигоне входящего в ГРОРО</t>
  </si>
  <si>
    <t>на Инвестиционном портале Удмуртской Республики размещена информация о 6 земельных участках и 5 бизнес-идеях</t>
  </si>
  <si>
    <t>продлен срок действия муниципальной программы до 2022 года</t>
  </si>
  <si>
    <t>2019 год план</t>
  </si>
  <si>
    <t>0510800000</t>
  </si>
  <si>
    <t>за 2019 год</t>
  </si>
  <si>
    <t xml:space="preserve">В текущем году в ООО «Русь» запущен  двор на 412  голов  и в ООО «Орловское» построен животноводческий двор на 120 голов дойного стада. </t>
  </si>
  <si>
    <t>В районе получено более 23 тыс. тонн зерна. Средняя урожайность зерновых составила 17,7 ц/га. Переведены на газ в районе только 9 зерносушилок. Остальные используют в основном печное топливо , что требует больших финансовых и трудовых затрат. Под посев следущего года засыпано достаточное количество семян яровых, но их качество требует доработки, доведение до посевных кондиций.</t>
  </si>
  <si>
    <t>Число субъектов МСП на 1000 человек населения в 2019 году по предварительной оценке составило 15,35 единиц, возросло на 5 единиц с темпом роста 100,14%.</t>
  </si>
  <si>
    <t xml:space="preserve">На территории Балезинского района функционируют  11 средних предприятий (промышленные предприятия – ООО «Спиртзавод «Балезинский»; торговое – Карсовайское ПО; сельскохозяйственные – 9 ед.), 116  субъектов малого предпринимательства </t>
  </si>
  <si>
    <t>Рост составил 100,5 в сопоставимых ценах, Удмуртстат изменил методику расчета</t>
  </si>
  <si>
    <t>снижение к аналогичному периоду прошлого года связано с:                                                            - уменьшением суммы начисленного и уплаченного ЕНВД на сумму расходов, связанных с приобретением ККТ;                      - снятие с учета ИП в связи с прекращением деятельности;        - сокращением торговых площадей, в связи с уменьшением объемов продаж</t>
  </si>
  <si>
    <t xml:space="preserve">штатная численность работников на средних и малых предприятиях района снижается, ситуаця типична для всех предприятий и организаций района </t>
  </si>
  <si>
    <t xml:space="preserve">По итогам 9 месяцев 2019 года объем инвестиций в основной капитал по предприятиям и организациям, не относящимся к субъектам малого предпринимательства, составил 174,4 млн. рублей, к уровню аналогичного периода прошлого года 135,2%. О своих инвестициях в Удмуртстат отчитались 50 организаций района, из них 33 бюджетных учреждения, 7 сельскохозяйственных организаций, 4 предприятия промышленности, 2 торговых, 4 прочих.
Наиболее значимые по объему инвестиции:
СПК «Колхоз «Путь к коммунизму» 27,1 млн. рублей; 
СПК «Правда» 11,9 млн. рублей;
Инвестиции малого бизнеса по итогам 2019 года составили около 21 млн. рублей
</t>
  </si>
  <si>
    <t>за услугами оказываемыми отделом экономики в 2019 году обращение поступило через МФЦ</t>
  </si>
  <si>
    <t>спад рбусловлен заткрытием 2 кафе (Кафейня "Место встречи" Балезино3, Спортбар)</t>
  </si>
  <si>
    <t xml:space="preserve">Сдан в эксплуатацию нестационарный торговый объект (продажа непродовольственных товаров) Мокрушина Ж.Н. м-н «Подружка», открыт магазин «Фикс Прайс» ООО «Бест Прайс» (открыто 6 новых рабочих мест). ИП Абдуллаевым А.С. на арендованных площадях по ул. Ленина п. Балезино открыт магазин одежды «Мега молодежка» (4 новых рабочих места), сдан в эксплуатацию торговый павильон по ул. Русских (м-н «Красное Белое»), в переоборудованных помещениях открыт ООО «Торгсервис 18» магазин «Светофор», на стадии отделки здание под размещение магазина по ул. К. Маркса, ООО «Русь» запущен  двор на 412  голов  и в ООО «Орловское» построен животноводческий двор на 120 голов дойного стада.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</si>
</sst>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
    <numFmt numFmtId="171" formatCode="0.0000"/>
    <numFmt numFmtId="172" formatCode="0.000"/>
    <numFmt numFmtId="173" formatCode="0.0000000"/>
    <numFmt numFmtId="174" formatCode="0.000000"/>
    <numFmt numFmtId="175" formatCode="0.00000"/>
  </numFmts>
  <fonts count="45">
    <font>
      <sz val="10"/>
      <name val="Arial Cyr"/>
      <family val="0"/>
    </font>
    <font>
      <sz val="10"/>
      <name val="Times New Roman"/>
      <family val="1"/>
    </font>
    <font>
      <b/>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sz val="8.5"/>
      <name val="Times New Roman"/>
      <family val="1"/>
    </font>
    <font>
      <b/>
      <sz val="8.5"/>
      <name val="Times New Roman"/>
      <family val="1"/>
    </font>
    <font>
      <sz val="10"/>
      <color indexed="8"/>
      <name val="Times New Roman"/>
      <family val="1"/>
    </font>
    <font>
      <sz val="7"/>
      <name val="Times New Roman"/>
      <family val="1"/>
    </font>
    <font>
      <sz val="7"/>
      <name val="Calibri"/>
      <family val="2"/>
    </font>
    <font>
      <sz val="8.5"/>
      <name val="Calibri"/>
      <family val="2"/>
    </font>
    <font>
      <sz val="8.5"/>
      <color indexed="8"/>
      <name val="Times New Roman"/>
      <family val="1"/>
    </font>
    <font>
      <b/>
      <sz val="10"/>
      <color indexed="8"/>
      <name val="Times New Roman"/>
      <family val="1"/>
    </font>
    <font>
      <b/>
      <sz val="7"/>
      <name val="Times New Roman"/>
      <family val="1"/>
    </font>
    <font>
      <b/>
      <sz val="7"/>
      <name val="Calibri"/>
      <family val="2"/>
    </font>
    <font>
      <b/>
      <sz val="8.5"/>
      <name val="Calibri"/>
      <family val="2"/>
    </font>
    <font>
      <b/>
      <sz val="10"/>
      <name val="Arial Cyr"/>
      <family val="0"/>
    </font>
    <font>
      <sz val="8"/>
      <color indexed="8"/>
      <name val="Times New Roman"/>
      <family val="1"/>
    </font>
    <font>
      <b/>
      <sz val="9"/>
      <name val="Times New Roman"/>
      <family val="1"/>
    </font>
    <font>
      <b/>
      <sz val="12"/>
      <color indexed="8"/>
      <name val="Times New Roman"/>
      <family val="1"/>
    </font>
    <font>
      <b/>
      <sz val="12"/>
      <name val="Times New Roman"/>
      <family val="1"/>
    </font>
    <font>
      <sz val="12"/>
      <name val="Times New Roman"/>
      <family val="1"/>
    </font>
    <font>
      <sz val="11"/>
      <name val="Calibri"/>
      <family val="2"/>
    </font>
    <font>
      <sz val="9"/>
      <name val="Times New Roman"/>
      <family val="1"/>
    </font>
    <font>
      <sz val="8"/>
      <name val="Times New Roman"/>
      <family val="1"/>
    </font>
    <font>
      <sz val="10"/>
      <color rgb="FF00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
      <patternFill patternType="solid">
        <fgColor theme="8" tint="0.7999799847602844"/>
        <bgColor indexed="64"/>
      </patternFill>
    </fill>
    <fill>
      <patternFill patternType="solid">
        <fgColor theme="0"/>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medium">
        <color rgb="FF595959"/>
      </left>
      <right style="medium">
        <color rgb="FF595959"/>
      </right>
      <top style="medium">
        <color rgb="FF595959"/>
      </top>
      <bottom style="medium">
        <color rgb="FF595959"/>
      </bottom>
    </border>
    <border>
      <left>
        <color indexed="63"/>
      </left>
      <right style="medium">
        <color rgb="FF595959"/>
      </right>
      <top style="medium">
        <color rgb="FF595959"/>
      </top>
      <bottom style="medium">
        <color rgb="FF595959"/>
      </bottom>
    </border>
    <border>
      <left style="medium">
        <color rgb="FF595959"/>
      </left>
      <right style="medium">
        <color rgb="FF595959"/>
      </right>
      <top>
        <color indexed="63"/>
      </top>
      <bottom style="medium">
        <color rgb="FF595959"/>
      </bottom>
    </border>
    <border>
      <left>
        <color indexed="63"/>
      </left>
      <right style="medium">
        <color rgb="FF595959"/>
      </right>
      <top>
        <color indexed="63"/>
      </top>
      <bottom style="medium">
        <color rgb="FF595959"/>
      </bottom>
    </border>
    <border>
      <left style="medium">
        <color rgb="FF595959"/>
      </left>
      <right style="medium">
        <color rgb="FF595959"/>
      </right>
      <top>
        <color indexed="63"/>
      </top>
      <bottom>
        <color indexed="63"/>
      </bottom>
    </border>
    <border>
      <left>
        <color indexed="63"/>
      </left>
      <right style="medium">
        <color rgb="FF595959"/>
      </right>
      <top>
        <color indexed="63"/>
      </top>
      <bottom>
        <color indexed="63"/>
      </bottom>
    </border>
    <border>
      <left style="thin"/>
      <right style="thin"/>
      <top style="thin"/>
      <bottom>
        <color indexed="63"/>
      </bottom>
    </border>
    <border>
      <left style="medium"/>
      <right style="medium">
        <color rgb="FF595959"/>
      </right>
      <top style="medium"/>
      <bottom style="medium"/>
    </border>
    <border>
      <left>
        <color indexed="63"/>
      </left>
      <right style="medium">
        <color rgb="FF595959"/>
      </right>
      <top style="medium"/>
      <bottom style="medium"/>
    </border>
    <border>
      <left>
        <color indexed="63"/>
      </left>
      <right style="medium"/>
      <top style="medium"/>
      <bottom style="medium"/>
    </border>
    <border>
      <left style="medium">
        <color rgb="FF595959"/>
      </left>
      <right style="medium">
        <color rgb="FF595959"/>
      </right>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bottom style="medium"/>
    </border>
    <border>
      <left style="thin"/>
      <right style="thin"/>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color indexed="8"/>
      </left>
      <right style="thin">
        <color indexed="8"/>
      </right>
      <top>
        <color indexed="63"/>
      </top>
      <bottom style="thin"/>
    </border>
    <border>
      <left style="thin">
        <color indexed="8"/>
      </left>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color rgb="FF595959"/>
      </left>
      <right>
        <color indexed="63"/>
      </right>
      <top style="medium">
        <color rgb="FF595959"/>
      </top>
      <bottom style="medium">
        <color rgb="FF595959"/>
      </bottom>
    </border>
    <border>
      <left style="medium">
        <color rgb="FF595959"/>
      </left>
      <right style="medium">
        <color rgb="FF595959"/>
      </right>
      <top style="medium">
        <color rgb="FF595959"/>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4" fillId="0" borderId="0">
      <alignment/>
      <protection/>
    </xf>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4"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315">
    <xf numFmtId="0" fontId="0" fillId="0" borderId="0" xfId="0" applyAlignment="1">
      <alignment/>
    </xf>
    <xf numFmtId="0" fontId="0" fillId="0" borderId="0" xfId="0" applyAlignment="1">
      <alignment horizontal="left" vertical="top" wrapText="1"/>
    </xf>
    <xf numFmtId="0" fontId="23" fillId="0" borderId="0" xfId="53" applyFont="1" applyFill="1">
      <alignment/>
      <protection/>
    </xf>
    <xf numFmtId="0" fontId="2" fillId="0" borderId="0" xfId="53" applyFont="1" applyFill="1" applyAlignment="1">
      <alignment horizontal="center"/>
      <protection/>
    </xf>
    <xf numFmtId="49" fontId="24" fillId="0" borderId="0" xfId="53" applyNumberFormat="1" applyFont="1" applyFill="1" applyBorder="1" applyAlignment="1">
      <alignment horizontal="center" vertical="top"/>
      <protection/>
    </xf>
    <xf numFmtId="0" fontId="0" fillId="0" borderId="0" xfId="0" applyBorder="1" applyAlignment="1">
      <alignment/>
    </xf>
    <xf numFmtId="0" fontId="24" fillId="0" borderId="0" xfId="53" applyFont="1" applyFill="1" applyBorder="1" applyAlignment="1">
      <alignment horizontal="center" vertical="top" wrapText="1"/>
      <protection/>
    </xf>
    <xf numFmtId="0" fontId="24" fillId="0" borderId="0" xfId="53" applyFont="1" applyFill="1" applyBorder="1" applyAlignment="1">
      <alignment horizontal="left" vertical="top" wrapText="1"/>
      <protection/>
    </xf>
    <xf numFmtId="0" fontId="0" fillId="0" borderId="0" xfId="0" applyBorder="1" applyAlignment="1">
      <alignment horizontal="left" vertical="top" wrapText="1"/>
    </xf>
    <xf numFmtId="0" fontId="1" fillId="0" borderId="0" xfId="0" applyFont="1" applyFill="1" applyAlignment="1">
      <alignment/>
    </xf>
    <xf numFmtId="0" fontId="1" fillId="0" borderId="0" xfId="0" applyFont="1" applyFill="1" applyAlignment="1">
      <alignment/>
    </xf>
    <xf numFmtId="0" fontId="26" fillId="0" borderId="0" xfId="0" applyFont="1" applyAlignment="1">
      <alignment/>
    </xf>
    <xf numFmtId="0" fontId="2" fillId="0" borderId="0" xfId="0" applyFont="1" applyFill="1" applyAlignment="1">
      <alignment horizontal="center"/>
    </xf>
    <xf numFmtId="0" fontId="24" fillId="0" borderId="10" xfId="0" applyFont="1" applyFill="1" applyBorder="1" applyAlignment="1">
      <alignment horizontal="center" vertical="center" wrapText="1"/>
    </xf>
    <xf numFmtId="168" fontId="24" fillId="0" borderId="10" xfId="0" applyNumberFormat="1" applyFont="1" applyFill="1" applyBorder="1" applyAlignment="1">
      <alignment horizontal="right" vertical="top" wrapText="1"/>
    </xf>
    <xf numFmtId="168" fontId="24" fillId="24" borderId="10" xfId="0" applyNumberFormat="1" applyFont="1" applyFill="1" applyBorder="1" applyAlignment="1">
      <alignment horizontal="right" vertical="center" wrapText="1"/>
    </xf>
    <xf numFmtId="168" fontId="24" fillId="24" borderId="10" xfId="0" applyNumberFormat="1" applyFont="1" applyFill="1" applyBorder="1" applyAlignment="1">
      <alignment horizontal="right" vertical="center"/>
    </xf>
    <xf numFmtId="0" fontId="24" fillId="24" borderId="10" xfId="0" applyFont="1" applyFill="1" applyBorder="1" applyAlignment="1">
      <alignment horizontal="left" vertical="center" wrapText="1" indent="1"/>
    </xf>
    <xf numFmtId="0" fontId="24" fillId="24" borderId="10" xfId="0" applyFont="1" applyFill="1" applyBorder="1" applyAlignment="1">
      <alignment vertical="center" wrapText="1"/>
    </xf>
    <xf numFmtId="0" fontId="1" fillId="0" borderId="10" xfId="0" applyFont="1" applyBorder="1" applyAlignment="1">
      <alignment vertical="top" wrapText="1"/>
    </xf>
    <xf numFmtId="0" fontId="1" fillId="0" borderId="10" xfId="0" applyFont="1" applyBorder="1" applyAlignment="1">
      <alignment horizontal="left" wrapText="1"/>
    </xf>
    <xf numFmtId="0" fontId="25" fillId="24" borderId="10" xfId="0" applyFont="1" applyFill="1" applyBorder="1" applyAlignment="1">
      <alignment horizontal="center" vertical="center" wrapText="1"/>
    </xf>
    <xf numFmtId="169" fontId="0" fillId="0" borderId="0" xfId="0" applyNumberFormat="1" applyAlignment="1">
      <alignment/>
    </xf>
    <xf numFmtId="49" fontId="25"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3" fillId="0" borderId="0" xfId="0" applyFont="1" applyAlignment="1">
      <alignment/>
    </xf>
    <xf numFmtId="0" fontId="24" fillId="0" borderId="11" xfId="0" applyFont="1" applyFill="1" applyBorder="1" applyAlignment="1">
      <alignment horizontal="center" vertical="top" wrapText="1"/>
    </xf>
    <xf numFmtId="0" fontId="0" fillId="0" borderId="0" xfId="0" applyFill="1" applyAlignment="1">
      <alignment/>
    </xf>
    <xf numFmtId="49" fontId="2" fillId="0" borderId="10"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10" xfId="0" applyFont="1" applyFill="1" applyBorder="1" applyAlignment="1">
      <alignment horizontal="left" vertical="top" wrapText="1"/>
    </xf>
    <xf numFmtId="0" fontId="26" fillId="0" borderId="10" xfId="0" applyFont="1" applyBorder="1" applyAlignment="1">
      <alignment wrapText="1"/>
    </xf>
    <xf numFmtId="0" fontId="26" fillId="0" borderId="10" xfId="0" applyFont="1" applyBorder="1" applyAlignment="1">
      <alignment vertical="top" wrapText="1"/>
    </xf>
    <xf numFmtId="0" fontId="26" fillId="0" borderId="0" xfId="0" applyFont="1" applyFill="1" applyAlignment="1">
      <alignment vertical="top" wrapText="1"/>
    </xf>
    <xf numFmtId="0" fontId="24" fillId="0" borderId="12" xfId="53" applyFont="1" applyFill="1" applyBorder="1" applyAlignment="1">
      <alignment horizontal="center" vertical="center" wrapText="1"/>
      <protection/>
    </xf>
    <xf numFmtId="49" fontId="2" fillId="0" borderId="13" xfId="0" applyNumberFormat="1" applyFont="1" applyFill="1" applyBorder="1" applyAlignment="1">
      <alignment horizontal="center" vertical="top"/>
    </xf>
    <xf numFmtId="49" fontId="2" fillId="0" borderId="10" xfId="53" applyNumberFormat="1" applyFont="1" applyFill="1" applyBorder="1" applyAlignment="1">
      <alignment horizontal="left" vertical="center" wrapText="1"/>
      <protection/>
    </xf>
    <xf numFmtId="0" fontId="2" fillId="0" borderId="10" xfId="53" applyFont="1" applyFill="1" applyBorder="1" applyAlignment="1">
      <alignment horizontal="left" vertical="center" wrapText="1"/>
      <protection/>
    </xf>
    <xf numFmtId="49" fontId="2" fillId="0" borderId="14" xfId="53" applyNumberFormat="1" applyFont="1" applyFill="1" applyBorder="1" applyAlignment="1">
      <alignment horizontal="center" vertical="top"/>
      <protection/>
    </xf>
    <xf numFmtId="49" fontId="1" fillId="0" borderId="14" xfId="53" applyNumberFormat="1" applyFont="1" applyFill="1" applyBorder="1" applyAlignment="1">
      <alignment horizontal="center" vertical="top"/>
      <protection/>
    </xf>
    <xf numFmtId="0" fontId="1" fillId="0" borderId="14" xfId="53" applyFont="1" applyFill="1" applyBorder="1" applyAlignment="1">
      <alignment horizontal="justify" vertical="top" wrapText="1"/>
      <protection/>
    </xf>
    <xf numFmtId="0" fontId="1" fillId="0" borderId="14" xfId="53" applyFont="1" applyFill="1" applyBorder="1" applyAlignment="1">
      <alignment horizontal="center" vertical="top" wrapText="1"/>
      <protection/>
    </xf>
    <xf numFmtId="0" fontId="1" fillId="0" borderId="14" xfId="53" applyFont="1" applyFill="1" applyBorder="1" applyAlignment="1">
      <alignment horizontal="center" vertical="top"/>
      <protection/>
    </xf>
    <xf numFmtId="0" fontId="1" fillId="0" borderId="14" xfId="53" applyFont="1" applyFill="1" applyBorder="1" applyAlignment="1">
      <alignment horizontal="left" vertical="top" wrapText="1"/>
      <protection/>
    </xf>
    <xf numFmtId="0" fontId="1" fillId="0" borderId="14" xfId="53" applyFont="1" applyFill="1" applyBorder="1" applyAlignment="1">
      <alignment horizontal="left" vertical="top" wrapText="1"/>
      <protection/>
    </xf>
    <xf numFmtId="49" fontId="1" fillId="0" borderId="12" xfId="53" applyNumberFormat="1" applyFont="1" applyFill="1" applyBorder="1" applyAlignment="1">
      <alignment horizontal="center" vertical="top"/>
      <protection/>
    </xf>
    <xf numFmtId="0" fontId="1" fillId="0" borderId="12" xfId="53" applyFont="1" applyFill="1" applyBorder="1" applyAlignment="1">
      <alignment horizontal="justify" vertical="top" wrapText="1"/>
      <protection/>
    </xf>
    <xf numFmtId="0" fontId="1" fillId="0" borderId="12" xfId="53" applyFont="1" applyFill="1" applyBorder="1" applyAlignment="1">
      <alignment horizontal="center" vertical="top" wrapText="1"/>
      <protection/>
    </xf>
    <xf numFmtId="0" fontId="1" fillId="0" borderId="12" xfId="53" applyFont="1" applyFill="1" applyBorder="1" applyAlignment="1">
      <alignment horizontal="left" vertical="top" wrapText="1"/>
      <protection/>
    </xf>
    <xf numFmtId="49" fontId="1" fillId="0" borderId="10" xfId="53" applyNumberFormat="1" applyFont="1" applyFill="1" applyBorder="1" applyAlignment="1">
      <alignment horizontal="center" vertical="top"/>
      <protection/>
    </xf>
    <xf numFmtId="0" fontId="1" fillId="0" borderId="10" xfId="53" applyFont="1" applyFill="1" applyBorder="1" applyAlignment="1">
      <alignment horizontal="left" vertical="top" wrapText="1"/>
      <protection/>
    </xf>
    <xf numFmtId="0" fontId="1" fillId="0" borderId="10" xfId="53" applyFont="1" applyFill="1" applyBorder="1" applyAlignment="1">
      <alignment horizontal="center" vertical="top" wrapText="1"/>
      <protection/>
    </xf>
    <xf numFmtId="49" fontId="2" fillId="0" borderId="10" xfId="0" applyNumberFormat="1" applyFont="1" applyFill="1" applyBorder="1" applyAlignment="1">
      <alignment horizontal="center" vertical="center"/>
    </xf>
    <xf numFmtId="0" fontId="24" fillId="0" borderId="10" xfId="0" applyFont="1" applyFill="1" applyBorder="1" applyAlignment="1">
      <alignment vertical="top" wrapText="1"/>
    </xf>
    <xf numFmtId="49" fontId="24" fillId="0" borderId="10" xfId="0" applyNumberFormat="1" applyFont="1" applyFill="1" applyBorder="1" applyAlignment="1">
      <alignment horizontal="center" vertical="top"/>
    </xf>
    <xf numFmtId="0" fontId="24" fillId="0" borderId="10" xfId="0" applyFont="1" applyFill="1" applyBorder="1" applyAlignment="1">
      <alignment horizontal="center" vertical="top"/>
    </xf>
    <xf numFmtId="168" fontId="24" fillId="0" borderId="10" xfId="0" applyNumberFormat="1" applyFont="1" applyFill="1" applyBorder="1" applyAlignment="1">
      <alignment horizontal="right" vertical="top"/>
    </xf>
    <xf numFmtId="0" fontId="24" fillId="0" borderId="10" xfId="0" applyFont="1" applyFill="1" applyBorder="1" applyAlignment="1">
      <alignment horizontal="left" vertical="top" wrapText="1"/>
    </xf>
    <xf numFmtId="0" fontId="24" fillId="0" borderId="10" xfId="0" applyFont="1" applyFill="1" applyBorder="1" applyAlignment="1">
      <alignment horizontal="center" vertical="top" wrapText="1"/>
    </xf>
    <xf numFmtId="49" fontId="30" fillId="0" borderId="10" xfId="0" applyNumberFormat="1" applyFont="1" applyBorder="1" applyAlignment="1">
      <alignment horizontal="left" vertical="top" wrapText="1"/>
    </xf>
    <xf numFmtId="0" fontId="36" fillId="0" borderId="10" xfId="0" applyFont="1" applyBorder="1" applyAlignment="1">
      <alignment vertical="top" wrapText="1"/>
    </xf>
    <xf numFmtId="49" fontId="24" fillId="0" borderId="10" xfId="0" applyNumberFormat="1" applyFont="1" applyFill="1" applyBorder="1" applyAlignment="1">
      <alignment horizontal="left" vertical="top" wrapText="1"/>
    </xf>
    <xf numFmtId="168" fontId="0" fillId="0" borderId="0" xfId="0" applyNumberFormat="1" applyAlignment="1">
      <alignment/>
    </xf>
    <xf numFmtId="0" fontId="0" fillId="0" borderId="0" xfId="0" applyAlignment="1">
      <alignment/>
    </xf>
    <xf numFmtId="0" fontId="1" fillId="0" borderId="10" xfId="0" applyFont="1" applyBorder="1" applyAlignment="1">
      <alignment horizontal="center" vertical="center" wrapText="1"/>
    </xf>
    <xf numFmtId="0" fontId="2" fillId="0" borderId="0" xfId="53" applyFont="1" applyFill="1" applyBorder="1" applyAlignment="1">
      <alignment horizontal="center"/>
      <protection/>
    </xf>
    <xf numFmtId="0" fontId="2" fillId="0" borderId="0" xfId="0" applyFont="1" applyFill="1" applyAlignment="1">
      <alignment horizontal="center" vertical="center"/>
    </xf>
    <xf numFmtId="0" fontId="13" fillId="0" borderId="0" xfId="0" applyFont="1" applyAlignment="1">
      <alignment horizontal="center" vertical="center"/>
    </xf>
    <xf numFmtId="0" fontId="2" fillId="0" borderId="0" xfId="0" applyFont="1" applyFill="1" applyAlignment="1">
      <alignment horizontal="center" vertical="center" wrapText="1"/>
    </xf>
    <xf numFmtId="0" fontId="31" fillId="0" borderId="0" xfId="0" applyFont="1" applyAlignment="1">
      <alignment horizontal="center" vertical="center"/>
    </xf>
    <xf numFmtId="169" fontId="24" fillId="0" borderId="10" xfId="0" applyNumberFormat="1" applyFont="1" applyFill="1" applyBorder="1" applyAlignment="1">
      <alignment horizontal="right" vertical="top"/>
    </xf>
    <xf numFmtId="9" fontId="24" fillId="0" borderId="10" xfId="58" applyFont="1" applyFill="1" applyBorder="1" applyAlignment="1">
      <alignment horizontal="right" vertical="top"/>
    </xf>
    <xf numFmtId="10" fontId="24" fillId="0" borderId="10" xfId="58" applyNumberFormat="1" applyFont="1" applyFill="1" applyBorder="1" applyAlignment="1">
      <alignment horizontal="right" vertical="top"/>
    </xf>
    <xf numFmtId="10" fontId="24" fillId="24" borderId="10" xfId="58" applyNumberFormat="1" applyFont="1" applyFill="1" applyBorder="1" applyAlignment="1">
      <alignment horizontal="right" vertical="center"/>
    </xf>
    <xf numFmtId="0" fontId="40" fillId="0" borderId="0" xfId="0" applyFont="1" applyAlignment="1">
      <alignment vertical="center"/>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xf>
    <xf numFmtId="0" fontId="44" fillId="0" borderId="18" xfId="0" applyFont="1" applyBorder="1" applyAlignment="1">
      <alignment vertical="center" wrapText="1"/>
    </xf>
    <xf numFmtId="0" fontId="44" fillId="0" borderId="18" xfId="0" applyFont="1" applyBorder="1" applyAlignment="1">
      <alignment horizontal="center" vertical="center"/>
    </xf>
    <xf numFmtId="0" fontId="0" fillId="0" borderId="0" xfId="0" applyFont="1" applyAlignment="1">
      <alignment/>
    </xf>
    <xf numFmtId="0" fontId="39" fillId="0" borderId="0" xfId="0" applyFont="1" applyAlignment="1">
      <alignment horizontal="center" vertical="center"/>
    </xf>
    <xf numFmtId="14" fontId="44" fillId="0" borderId="18" xfId="0" applyNumberFormat="1" applyFont="1" applyBorder="1" applyAlignment="1">
      <alignment horizontal="center" vertical="center"/>
    </xf>
    <xf numFmtId="0" fontId="44" fillId="0" borderId="18" xfId="0" applyFont="1" applyBorder="1" applyAlignment="1">
      <alignment horizontal="center" vertical="center" wrapText="1"/>
    </xf>
    <xf numFmtId="0" fontId="39" fillId="0" borderId="0" xfId="0" applyFont="1" applyAlignment="1">
      <alignment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37"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justify" vertical="center" wrapText="1"/>
    </xf>
    <xf numFmtId="0" fontId="42" fillId="0" borderId="21" xfId="0" applyFont="1" applyBorder="1" applyAlignment="1">
      <alignment horizontal="center" vertical="center" wrapText="1"/>
    </xf>
    <xf numFmtId="0" fontId="42" fillId="0" borderId="21" xfId="0" applyFont="1" applyBorder="1" applyAlignment="1">
      <alignment horizontal="justify" vertical="center" wrapText="1"/>
    </xf>
    <xf numFmtId="0" fontId="37" fillId="0" borderId="13" xfId="0" applyFont="1" applyBorder="1" applyAlignment="1">
      <alignment horizontal="center" vertical="center" wrapText="1"/>
    </xf>
    <xf numFmtId="0" fontId="1" fillId="0" borderId="13" xfId="0" applyFont="1" applyBorder="1" applyAlignment="1">
      <alignment horizontal="left" vertical="top"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3" xfId="0" applyFont="1" applyBorder="1" applyAlignment="1">
      <alignment horizontal="justify" vertical="center" wrapText="1"/>
    </xf>
    <xf numFmtId="0" fontId="37" fillId="0" borderId="24" xfId="0" applyFont="1" applyBorder="1" applyAlignment="1">
      <alignment horizontal="center" vertical="center" wrapText="1"/>
    </xf>
    <xf numFmtId="0" fontId="42" fillId="0" borderId="20" xfId="0" applyFont="1" applyBorder="1" applyAlignment="1">
      <alignment vertical="center" wrapText="1"/>
    </xf>
    <xf numFmtId="0" fontId="42" fillId="0" borderId="13" xfId="0" applyFont="1" applyBorder="1" applyAlignment="1">
      <alignment horizontal="center" vertical="center" wrapText="1"/>
    </xf>
    <xf numFmtId="0" fontId="42" fillId="0" borderId="13" xfId="0" applyFont="1" applyBorder="1" applyAlignment="1">
      <alignment horizontal="justify" vertical="center" wrapText="1"/>
    </xf>
    <xf numFmtId="2" fontId="37" fillId="0" borderId="23" xfId="0" applyNumberFormat="1" applyFont="1" applyBorder="1" applyAlignment="1">
      <alignment horizontal="center" vertical="center" wrapText="1"/>
    </xf>
    <xf numFmtId="0" fontId="37" fillId="0" borderId="21" xfId="0" applyFont="1" applyBorder="1" applyAlignment="1">
      <alignment horizontal="center" vertical="center" wrapText="1"/>
    </xf>
    <xf numFmtId="0" fontId="1" fillId="0" borderId="21" xfId="0" applyFont="1" applyBorder="1" applyAlignment="1">
      <alignment vertical="top" wrapText="1"/>
    </xf>
    <xf numFmtId="0" fontId="37" fillId="0" borderId="25" xfId="0" applyFont="1" applyBorder="1" applyAlignment="1">
      <alignment horizontal="center" vertical="center" wrapText="1"/>
    </xf>
    <xf numFmtId="0" fontId="37" fillId="0" borderId="25" xfId="0" applyFont="1" applyBorder="1" applyAlignment="1">
      <alignment horizontal="justify" vertical="center" wrapText="1"/>
    </xf>
    <xf numFmtId="0" fontId="0" fillId="0" borderId="10" xfId="0" applyBorder="1" applyAlignment="1">
      <alignment/>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8" xfId="0" applyFont="1" applyBorder="1" applyAlignment="1">
      <alignment horizontal="center" vertical="center" wrapText="1"/>
    </xf>
    <xf numFmtId="2" fontId="42" fillId="0" borderId="13" xfId="0" applyNumberFormat="1" applyFont="1" applyBorder="1" applyAlignment="1">
      <alignment horizontal="center" vertical="center" wrapText="1"/>
    </xf>
    <xf numFmtId="2" fontId="42" fillId="0" borderId="10" xfId="0" applyNumberFormat="1" applyFont="1" applyBorder="1" applyAlignment="1">
      <alignment horizontal="center" vertical="center" wrapText="1"/>
    </xf>
    <xf numFmtId="2" fontId="42" fillId="0" borderId="21" xfId="0" applyNumberFormat="1" applyFont="1" applyBorder="1" applyAlignment="1">
      <alignment horizontal="center" vertical="center" wrapText="1"/>
    </xf>
    <xf numFmtId="0" fontId="0" fillId="0" borderId="10" xfId="0" applyFont="1" applyBorder="1" applyAlignment="1">
      <alignment/>
    </xf>
    <xf numFmtId="2" fontId="37" fillId="0" borderId="25" xfId="0" applyNumberFormat="1" applyFont="1" applyBorder="1" applyAlignment="1">
      <alignment horizontal="center" vertical="center" wrapText="1"/>
    </xf>
    <xf numFmtId="2" fontId="42" fillId="0" borderId="20" xfId="0" applyNumberFormat="1" applyFont="1" applyBorder="1" applyAlignment="1">
      <alignment horizontal="center" vertical="center" wrapText="1"/>
    </xf>
    <xf numFmtId="0" fontId="0" fillId="25" borderId="0" xfId="0" applyFill="1" applyAlignment="1">
      <alignment/>
    </xf>
    <xf numFmtId="2" fontId="37" fillId="0" borderId="24" xfId="0" applyNumberFormat="1" applyFont="1" applyBorder="1" applyAlignment="1">
      <alignment horizontal="center" vertical="center" wrapText="1"/>
    </xf>
    <xf numFmtId="2" fontId="37" fillId="0" borderId="29" xfId="0" applyNumberFormat="1" applyFont="1" applyBorder="1" applyAlignment="1">
      <alignment horizontal="center" vertical="center" wrapText="1"/>
    </xf>
    <xf numFmtId="2" fontId="37" fillId="0" borderId="30" xfId="0" applyNumberFormat="1"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37" fillId="0" borderId="23" xfId="0" applyFont="1" applyBorder="1" applyAlignment="1">
      <alignment horizontal="center" wrapText="1"/>
    </xf>
    <xf numFmtId="2" fontId="37" fillId="0" borderId="31" xfId="0" applyNumberFormat="1" applyFont="1" applyBorder="1" applyAlignment="1">
      <alignment horizontal="center" vertical="center" wrapText="1"/>
    </xf>
    <xf numFmtId="0" fontId="25" fillId="26" borderId="10" xfId="0" applyFont="1" applyFill="1" applyBorder="1" applyAlignment="1">
      <alignment horizontal="left" vertical="top" wrapText="1"/>
    </xf>
    <xf numFmtId="0" fontId="24" fillId="26" borderId="10" xfId="0" applyFont="1" applyFill="1" applyBorder="1" applyAlignment="1">
      <alignment horizontal="center" vertical="center" wrapText="1"/>
    </xf>
    <xf numFmtId="168" fontId="25" fillId="26" borderId="10" xfId="0" applyNumberFormat="1" applyFont="1" applyFill="1" applyBorder="1" applyAlignment="1">
      <alignment horizontal="right" vertical="top" wrapText="1"/>
    </xf>
    <xf numFmtId="49" fontId="25" fillId="26" borderId="10" xfId="0" applyNumberFormat="1" applyFont="1" applyFill="1" applyBorder="1" applyAlignment="1">
      <alignment horizontal="center" vertical="top"/>
    </xf>
    <xf numFmtId="0" fontId="25" fillId="26" borderId="10" xfId="0" applyFont="1" applyFill="1" applyBorder="1" applyAlignment="1">
      <alignment vertical="top" wrapText="1"/>
    </xf>
    <xf numFmtId="49" fontId="25" fillId="26" borderId="10" xfId="0" applyNumberFormat="1" applyFont="1" applyFill="1" applyBorder="1" applyAlignment="1">
      <alignment horizontal="center" vertical="center" wrapText="1"/>
    </xf>
    <xf numFmtId="10" fontId="25" fillId="26" borderId="10" xfId="58" applyNumberFormat="1" applyFont="1" applyFill="1" applyBorder="1" applyAlignment="1">
      <alignment horizontal="right" vertical="top" wrapText="1"/>
    </xf>
    <xf numFmtId="0" fontId="25" fillId="26" borderId="10" xfId="0" applyFont="1" applyFill="1" applyBorder="1" applyAlignment="1">
      <alignment horizontal="center" vertical="top"/>
    </xf>
    <xf numFmtId="169" fontId="25" fillId="26" borderId="10" xfId="0" applyNumberFormat="1" applyFont="1" applyFill="1" applyBorder="1" applyAlignment="1">
      <alignment horizontal="right" vertical="top"/>
    </xf>
    <xf numFmtId="10" fontId="25" fillId="26" borderId="10" xfId="58" applyNumberFormat="1" applyFont="1" applyFill="1" applyBorder="1" applyAlignment="1">
      <alignment horizontal="right" vertical="top"/>
    </xf>
    <xf numFmtId="0" fontId="24" fillId="26" borderId="10" xfId="0" applyFont="1" applyFill="1" applyBorder="1" applyAlignment="1">
      <alignment vertical="top" wrapText="1"/>
    </xf>
    <xf numFmtId="49" fontId="24" fillId="26" borderId="10" xfId="0" applyNumberFormat="1" applyFont="1" applyFill="1" applyBorder="1" applyAlignment="1">
      <alignment horizontal="center" vertical="top"/>
    </xf>
    <xf numFmtId="0" fontId="24" fillId="26" borderId="10" xfId="0" applyFont="1" applyFill="1" applyBorder="1" applyAlignment="1">
      <alignment horizontal="center" vertical="top"/>
    </xf>
    <xf numFmtId="169" fontId="24" fillId="26" borderId="10" xfId="0" applyNumberFormat="1" applyFont="1" applyFill="1" applyBorder="1" applyAlignment="1">
      <alignment horizontal="right" vertical="top"/>
    </xf>
    <xf numFmtId="10" fontId="24" fillId="26" borderId="10" xfId="58" applyNumberFormat="1" applyFont="1" applyFill="1" applyBorder="1" applyAlignment="1">
      <alignment horizontal="right" vertical="top"/>
    </xf>
    <xf numFmtId="168" fontId="25" fillId="26" borderId="10" xfId="0" applyNumberFormat="1" applyFont="1" applyFill="1" applyBorder="1" applyAlignment="1">
      <alignment horizontal="right" vertical="top"/>
    </xf>
    <xf numFmtId="0" fontId="25" fillId="26" borderId="10" xfId="0" applyFont="1" applyFill="1" applyBorder="1" applyAlignment="1">
      <alignment horizontal="left" vertical="center" wrapText="1"/>
    </xf>
    <xf numFmtId="168" fontId="25" fillId="26" borderId="10" xfId="0" applyNumberFormat="1" applyFont="1" applyFill="1" applyBorder="1" applyAlignment="1">
      <alignment horizontal="right" vertical="center" wrapText="1"/>
    </xf>
    <xf numFmtId="0" fontId="24" fillId="26" borderId="10" xfId="0" applyFont="1" applyFill="1" applyBorder="1" applyAlignment="1">
      <alignment horizontal="left" vertical="center" wrapText="1"/>
    </xf>
    <xf numFmtId="168" fontId="24" fillId="26" borderId="10" xfId="0" applyNumberFormat="1" applyFont="1" applyFill="1" applyBorder="1" applyAlignment="1">
      <alignment horizontal="right" vertical="center" wrapText="1"/>
    </xf>
    <xf numFmtId="0" fontId="24" fillId="26" borderId="10" xfId="0" applyFont="1" applyFill="1" applyBorder="1" applyAlignment="1">
      <alignment horizontal="left" vertical="center" wrapText="1" indent="1"/>
    </xf>
    <xf numFmtId="168" fontId="24" fillId="26" borderId="10" xfId="0" applyNumberFormat="1" applyFont="1" applyFill="1" applyBorder="1" applyAlignment="1">
      <alignment horizontal="right" vertical="center"/>
    </xf>
    <xf numFmtId="0" fontId="24" fillId="26" borderId="10" xfId="0" applyFont="1" applyFill="1" applyBorder="1" applyAlignment="1">
      <alignment vertical="center" wrapText="1"/>
    </xf>
    <xf numFmtId="168" fontId="25" fillId="26" borderId="10" xfId="0" applyNumberFormat="1" applyFont="1" applyFill="1" applyBorder="1" applyAlignment="1">
      <alignment horizontal="right" vertical="center"/>
    </xf>
    <xf numFmtId="10" fontId="24" fillId="26" borderId="10" xfId="58" applyNumberFormat="1" applyFont="1" applyFill="1" applyBorder="1" applyAlignment="1">
      <alignment horizontal="right" vertical="center"/>
    </xf>
    <xf numFmtId="168" fontId="24" fillId="26" borderId="10" xfId="0" applyNumberFormat="1" applyFont="1" applyFill="1" applyBorder="1" applyAlignment="1">
      <alignment horizontal="right" vertical="top" wrapText="1"/>
    </xf>
    <xf numFmtId="0" fontId="44" fillId="0" borderId="19" xfId="0" applyFont="1" applyBorder="1" applyAlignment="1">
      <alignment horizontal="center" vertical="center"/>
    </xf>
    <xf numFmtId="0" fontId="44" fillId="0" borderId="20" xfId="0" applyFont="1" applyBorder="1" applyAlignment="1">
      <alignment vertical="center" wrapText="1"/>
    </xf>
    <xf numFmtId="14" fontId="44" fillId="0" borderId="20" xfId="0" applyNumberFormat="1"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left" vertical="center" wrapText="1"/>
    </xf>
    <xf numFmtId="2" fontId="1" fillId="0" borderId="10" xfId="0" applyNumberFormat="1" applyFont="1" applyBorder="1" applyAlignment="1">
      <alignment horizontal="center"/>
    </xf>
    <xf numFmtId="168" fontId="24" fillId="0" borderId="10" xfId="0" applyNumberFormat="1" applyFont="1" applyFill="1" applyBorder="1" applyAlignment="1">
      <alignment horizontal="right" vertical="center"/>
    </xf>
    <xf numFmtId="10" fontId="24" fillId="0" borderId="10" xfId="58" applyNumberFormat="1" applyFont="1" applyFill="1" applyBorder="1" applyAlignment="1">
      <alignment horizontal="right" vertical="center"/>
    </xf>
    <xf numFmtId="168" fontId="24" fillId="0" borderId="10" xfId="0" applyNumberFormat="1" applyFont="1" applyFill="1" applyBorder="1" applyAlignment="1">
      <alignment horizontal="right" vertical="center" wrapText="1"/>
    </xf>
    <xf numFmtId="0" fontId="1" fillId="0" borderId="10" xfId="0" applyFont="1" applyBorder="1" applyAlignment="1">
      <alignment wrapText="1"/>
    </xf>
    <xf numFmtId="168" fontId="25" fillId="0" borderId="10" xfId="0" applyNumberFormat="1" applyFont="1" applyFill="1" applyBorder="1" applyAlignment="1">
      <alignment horizontal="right" vertical="center" wrapText="1"/>
    </xf>
    <xf numFmtId="168" fontId="25" fillId="27" borderId="10" xfId="0" applyNumberFormat="1" applyFont="1" applyFill="1" applyBorder="1" applyAlignment="1">
      <alignment horizontal="right" vertical="top" wrapText="1"/>
    </xf>
    <xf numFmtId="168" fontId="24" fillId="27" borderId="10" xfId="0" applyNumberFormat="1" applyFont="1" applyFill="1" applyBorder="1" applyAlignment="1">
      <alignment horizontal="right" vertical="top" wrapText="1"/>
    </xf>
    <xf numFmtId="168" fontId="24" fillId="27" borderId="10" xfId="0" applyNumberFormat="1" applyFont="1" applyFill="1" applyBorder="1" applyAlignment="1">
      <alignment horizontal="right" vertical="center" wrapText="1"/>
    </xf>
    <xf numFmtId="0" fontId="25" fillId="0" borderId="1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49" fontId="1" fillId="28" borderId="10" xfId="0" applyNumberFormat="1" applyFont="1" applyFill="1" applyBorder="1" applyAlignment="1">
      <alignment horizontal="center" vertical="top"/>
    </xf>
    <xf numFmtId="0" fontId="1" fillId="28" borderId="10" xfId="0" applyFont="1" applyFill="1" applyBorder="1" applyAlignment="1">
      <alignment horizontal="left" vertical="top" wrapText="1"/>
    </xf>
    <xf numFmtId="0" fontId="1" fillId="28" borderId="10" xfId="0" applyFont="1" applyFill="1" applyBorder="1" applyAlignment="1">
      <alignment horizontal="center" vertical="top" wrapText="1"/>
    </xf>
    <xf numFmtId="49" fontId="2" fillId="28" borderId="14" xfId="53" applyNumberFormat="1" applyFont="1" applyFill="1" applyBorder="1" applyAlignment="1">
      <alignment horizontal="center" vertical="top"/>
      <protection/>
    </xf>
    <xf numFmtId="49" fontId="1" fillId="28" borderId="14" xfId="53" applyNumberFormat="1" applyFont="1" applyFill="1" applyBorder="1" applyAlignment="1">
      <alignment horizontal="center" vertical="top"/>
      <protection/>
    </xf>
    <xf numFmtId="49" fontId="1" fillId="28" borderId="12" xfId="53" applyNumberFormat="1" applyFont="1" applyFill="1" applyBorder="1" applyAlignment="1">
      <alignment horizontal="center" vertical="top"/>
      <protection/>
    </xf>
    <xf numFmtId="49" fontId="1" fillId="28" borderId="10" xfId="53" applyNumberFormat="1" applyFont="1" applyFill="1" applyBorder="1" applyAlignment="1">
      <alignment horizontal="center" vertical="top"/>
      <protection/>
    </xf>
    <xf numFmtId="49" fontId="1" fillId="28" borderId="10" xfId="0" applyNumberFormat="1" applyFont="1" applyFill="1" applyBorder="1" applyAlignment="1">
      <alignment horizontal="center" vertical="center" wrapText="1"/>
    </xf>
    <xf numFmtId="0" fontId="1" fillId="28" borderId="10" xfId="0" applyFont="1" applyFill="1" applyBorder="1" applyAlignment="1">
      <alignment horizontal="center" vertical="center" wrapText="1"/>
    </xf>
    <xf numFmtId="49" fontId="2" fillId="28" borderId="10" xfId="0" applyNumberFormat="1" applyFont="1" applyFill="1" applyBorder="1" applyAlignment="1">
      <alignment horizontal="center" vertical="center" wrapText="1"/>
    </xf>
    <xf numFmtId="0" fontId="2" fillId="28" borderId="10" xfId="0" applyFont="1" applyFill="1" applyBorder="1" applyAlignment="1">
      <alignment horizontal="center" vertical="center" wrapText="1"/>
    </xf>
    <xf numFmtId="1" fontId="1" fillId="28" borderId="10" xfId="0" applyNumberFormat="1" applyFont="1" applyFill="1" applyBorder="1" applyAlignment="1">
      <alignment horizontal="center" vertical="center" wrapText="1"/>
    </xf>
    <xf numFmtId="0" fontId="1" fillId="28" borderId="10" xfId="0" applyFont="1" applyFill="1" applyBorder="1" applyAlignment="1">
      <alignment vertical="top" wrapText="1"/>
    </xf>
    <xf numFmtId="168" fontId="1" fillId="28" borderId="10" xfId="0" applyNumberFormat="1" applyFont="1" applyFill="1" applyBorder="1" applyAlignment="1">
      <alignment horizontal="center" vertical="center"/>
    </xf>
    <xf numFmtId="168" fontId="1" fillId="28" borderId="10" xfId="0" applyNumberFormat="1" applyFont="1" applyFill="1" applyBorder="1" applyAlignment="1">
      <alignment horizontal="center" vertical="center" wrapText="1"/>
    </xf>
    <xf numFmtId="2" fontId="1" fillId="28" borderId="10" xfId="0" applyNumberFormat="1" applyFont="1" applyFill="1" applyBorder="1" applyAlignment="1">
      <alignment horizontal="center" vertical="center" wrapText="1"/>
    </xf>
    <xf numFmtId="0" fontId="1" fillId="28" borderId="10" xfId="0" applyFont="1" applyFill="1" applyBorder="1" applyAlignment="1">
      <alignment horizontal="justify" vertical="center"/>
    </xf>
    <xf numFmtId="0" fontId="1" fillId="28" borderId="10" xfId="0" applyFont="1" applyFill="1" applyBorder="1" applyAlignment="1">
      <alignment horizontal="center" wrapText="1"/>
    </xf>
    <xf numFmtId="0" fontId="2" fillId="28" borderId="10" xfId="0" applyFont="1" applyFill="1" applyBorder="1" applyAlignment="1">
      <alignment horizontal="center" vertical="top" wrapText="1"/>
    </xf>
    <xf numFmtId="169" fontId="1" fillId="28" borderId="10" xfId="0" applyNumberFormat="1" applyFont="1" applyFill="1" applyBorder="1" applyAlignment="1">
      <alignment horizontal="left" vertical="top" wrapText="1"/>
    </xf>
    <xf numFmtId="169" fontId="1" fillId="28" borderId="10" xfId="0" applyNumberFormat="1" applyFont="1" applyFill="1" applyBorder="1" applyAlignment="1">
      <alignment horizontal="center" wrapText="1"/>
    </xf>
    <xf numFmtId="0" fontId="24" fillId="28" borderId="10" xfId="0" applyFont="1" applyFill="1" applyBorder="1" applyAlignment="1">
      <alignment horizontal="center" vertical="center" wrapText="1"/>
    </xf>
    <xf numFmtId="0" fontId="35" fillId="0" borderId="0" xfId="0" applyFont="1" applyAlignment="1">
      <alignment horizontal="center" wrapText="1"/>
    </xf>
    <xf numFmtId="0" fontId="0" fillId="0" borderId="0" xfId="0" applyFill="1" applyAlignment="1">
      <alignment horizontal="left" vertical="top" wrapText="1"/>
    </xf>
    <xf numFmtId="0" fontId="0" fillId="0" borderId="0" xfId="0" applyFill="1" applyAlignment="1">
      <alignment/>
    </xf>
    <xf numFmtId="0" fontId="1" fillId="28" borderId="21" xfId="0" applyFont="1" applyFill="1" applyBorder="1" applyAlignment="1">
      <alignment horizontal="center" vertical="top" wrapText="1"/>
    </xf>
    <xf numFmtId="0" fontId="1" fillId="28" borderId="13" xfId="0" applyFont="1" applyFill="1" applyBorder="1" applyAlignment="1">
      <alignment horizontal="center" vertical="top" wrapText="1"/>
    </xf>
    <xf numFmtId="0" fontId="2" fillId="28" borderId="32" xfId="0" applyFont="1" applyFill="1" applyBorder="1" applyAlignment="1">
      <alignment horizontal="left" vertical="top" wrapText="1"/>
    </xf>
    <xf numFmtId="0" fontId="2" fillId="28" borderId="33" xfId="0" applyFont="1" applyFill="1" applyBorder="1" applyAlignment="1">
      <alignment horizontal="left" vertical="top" wrapText="1"/>
    </xf>
    <xf numFmtId="0" fontId="2" fillId="28" borderId="27" xfId="0" applyFont="1" applyFill="1" applyBorder="1" applyAlignment="1">
      <alignment horizontal="left" vertical="top" wrapText="1"/>
    </xf>
    <xf numFmtId="0" fontId="2" fillId="28" borderId="32" xfId="0" applyFont="1" applyFill="1" applyBorder="1" applyAlignment="1">
      <alignment horizontal="left" vertical="center" wrapText="1"/>
    </xf>
    <xf numFmtId="0" fontId="35" fillId="28" borderId="33" xfId="0" applyFont="1" applyFill="1" applyBorder="1" applyAlignment="1">
      <alignment horizontal="left" vertical="center"/>
    </xf>
    <xf numFmtId="0" fontId="35" fillId="28" borderId="27" xfId="0" applyFont="1" applyFill="1" applyBorder="1" applyAlignment="1">
      <alignment horizontal="left" vertical="center"/>
    </xf>
    <xf numFmtId="0" fontId="35" fillId="28" borderId="33" xfId="0" applyFont="1" applyFill="1" applyBorder="1" applyAlignment="1">
      <alignment horizontal="left" vertical="top"/>
    </xf>
    <xf numFmtId="0" fontId="35" fillId="28" borderId="27" xfId="0" applyFont="1" applyFill="1" applyBorder="1" applyAlignment="1">
      <alignment horizontal="left" vertical="top"/>
    </xf>
    <xf numFmtId="0" fontId="1" fillId="0" borderId="0" xfId="0" applyFont="1" applyAlignment="1">
      <alignment horizontal="left" vertical="top" wrapText="1"/>
    </xf>
    <xf numFmtId="0" fontId="2" fillId="0" borderId="0" xfId="53" applyFont="1" applyFill="1" applyBorder="1" applyAlignment="1">
      <alignment horizontal="center"/>
      <protection/>
    </xf>
    <xf numFmtId="0" fontId="24" fillId="0" borderId="14" xfId="53" applyFont="1" applyFill="1" applyBorder="1" applyAlignment="1">
      <alignment horizontal="center" vertical="center" wrapText="1"/>
      <protection/>
    </xf>
    <xf numFmtId="0" fontId="24" fillId="0" borderId="12" xfId="53" applyFont="1" applyFill="1" applyBorder="1" applyAlignment="1">
      <alignment horizontal="center" vertical="center" wrapText="1"/>
      <protection/>
    </xf>
    <xf numFmtId="0" fontId="24" fillId="0" borderId="34" xfId="53" applyFont="1" applyFill="1" applyBorder="1" applyAlignment="1">
      <alignment horizontal="center" vertical="center" wrapText="1"/>
      <protection/>
    </xf>
    <xf numFmtId="0" fontId="2" fillId="28" borderId="35" xfId="53" applyFont="1" applyFill="1" applyBorder="1" applyAlignment="1">
      <alignment horizontal="left" vertical="top" wrapText="1"/>
      <protection/>
    </xf>
    <xf numFmtId="0" fontId="0" fillId="28" borderId="33" xfId="0" applyFill="1" applyBorder="1" applyAlignment="1">
      <alignment horizontal="left" vertical="top" wrapText="1"/>
    </xf>
    <xf numFmtId="0" fontId="0" fillId="28" borderId="36" xfId="0" applyFill="1" applyBorder="1" applyAlignment="1">
      <alignment horizontal="left" vertical="top" wrapText="1"/>
    </xf>
    <xf numFmtId="0" fontId="2" fillId="0" borderId="37" xfId="0" applyFont="1" applyFill="1" applyBorder="1" applyAlignment="1">
      <alignment horizontal="left" vertical="top" wrapText="1"/>
    </xf>
    <xf numFmtId="0" fontId="0" fillId="0" borderId="38" xfId="0" applyBorder="1" applyAlignment="1">
      <alignment horizontal="left" wrapText="1"/>
    </xf>
    <xf numFmtId="0" fontId="0" fillId="0" borderId="26" xfId="0" applyBorder="1" applyAlignment="1">
      <alignment horizontal="left" wrapText="1"/>
    </xf>
    <xf numFmtId="0" fontId="2" fillId="0" borderId="39" xfId="53" applyFont="1" applyFill="1" applyBorder="1" applyAlignment="1">
      <alignment horizontal="left" vertical="top" wrapText="1"/>
      <protection/>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2" fillId="0" borderId="32" xfId="53" applyFont="1" applyFill="1" applyBorder="1" applyAlignment="1">
      <alignment horizontal="left" vertical="top" wrapText="1"/>
      <protection/>
    </xf>
    <xf numFmtId="0" fontId="2" fillId="0" borderId="33" xfId="53" applyFont="1" applyFill="1" applyBorder="1" applyAlignment="1">
      <alignment horizontal="left" vertical="top" wrapText="1"/>
      <protection/>
    </xf>
    <xf numFmtId="0" fontId="2" fillId="0" borderId="27" xfId="53" applyFont="1" applyFill="1" applyBorder="1" applyAlignment="1">
      <alignment horizontal="left" vertical="top" wrapText="1"/>
      <protection/>
    </xf>
    <xf numFmtId="0" fontId="2" fillId="0" borderId="32" xfId="0" applyFont="1" applyFill="1" applyBorder="1" applyAlignment="1">
      <alignment horizontal="left" vertical="top" wrapText="1"/>
    </xf>
    <xf numFmtId="0" fontId="0" fillId="0" borderId="33" xfId="0" applyBorder="1" applyAlignment="1">
      <alignment horizontal="left" vertical="top" wrapText="1"/>
    </xf>
    <xf numFmtId="0" fontId="0" fillId="0" borderId="27" xfId="0" applyBorder="1" applyAlignment="1">
      <alignment horizontal="left" vertical="top" wrapText="1"/>
    </xf>
    <xf numFmtId="49" fontId="1" fillId="0" borderId="10" xfId="0" applyNumberFormat="1" applyFont="1" applyBorder="1" applyAlignment="1">
      <alignment horizontal="left" vertical="top" wrapText="1"/>
    </xf>
    <xf numFmtId="0" fontId="2" fillId="0" borderId="10" xfId="0" applyFont="1" applyFill="1" applyBorder="1" applyAlignment="1">
      <alignment horizontal="left" vertical="center"/>
    </xf>
    <xf numFmtId="0" fontId="2" fillId="0" borderId="0" xfId="0" applyFont="1" applyFill="1" applyAlignment="1">
      <alignment horizontal="center" vertical="center"/>
    </xf>
    <xf numFmtId="0" fontId="13" fillId="0" borderId="0" xfId="0" applyFont="1" applyAlignment="1">
      <alignment horizontal="center" vertical="center"/>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1" fillId="0" borderId="0" xfId="0" applyFont="1" applyFill="1" applyAlignment="1">
      <alignment horizontal="left" vertical="top" wrapText="1"/>
    </xf>
    <xf numFmtId="0" fontId="0" fillId="0" borderId="0" xfId="0" applyAlignment="1">
      <alignment horizontal="left" vertical="top" wrapText="1"/>
    </xf>
    <xf numFmtId="0" fontId="26" fillId="0" borderId="0" xfId="0" applyFont="1" applyAlignment="1">
      <alignment horizontal="left" vertical="top" wrapText="1"/>
    </xf>
    <xf numFmtId="0" fontId="0" fillId="0" borderId="0" xfId="0" applyAlignment="1">
      <alignment/>
    </xf>
    <xf numFmtId="0" fontId="4" fillId="0" borderId="0" xfId="0" applyFont="1" applyAlignment="1">
      <alignment horizontal="center" vertical="center"/>
    </xf>
    <xf numFmtId="0" fontId="2" fillId="0" borderId="0" xfId="0" applyFont="1" applyFill="1" applyAlignment="1">
      <alignment horizontal="center" wrapText="1"/>
    </xf>
    <xf numFmtId="0" fontId="2" fillId="0" borderId="0" xfId="0" applyFont="1" applyFill="1" applyAlignment="1">
      <alignment horizontal="center" vertical="center" wrapText="1"/>
    </xf>
    <xf numFmtId="0" fontId="25" fillId="26" borderId="10" xfId="0" applyFont="1" applyFill="1" applyBorder="1" applyAlignment="1">
      <alignment horizontal="left" vertical="top" wrapText="1"/>
    </xf>
    <xf numFmtId="49" fontId="25" fillId="26" borderId="10" xfId="0" applyNumberFormat="1" applyFont="1" applyFill="1" applyBorder="1" applyAlignment="1">
      <alignment horizontal="center" vertical="top"/>
    </xf>
    <xf numFmtId="49" fontId="25" fillId="26" borderId="10" xfId="0" applyNumberFormat="1" applyFont="1" applyFill="1" applyBorder="1" applyAlignment="1">
      <alignment horizontal="left" vertical="top" wrapText="1"/>
    </xf>
    <xf numFmtId="0" fontId="1" fillId="0" borderId="0" xfId="0" applyFont="1" applyFill="1" applyAlignment="1">
      <alignment horizontal="center"/>
    </xf>
    <xf numFmtId="0" fontId="38" fillId="0" borderId="0" xfId="0" applyFont="1" applyAlignment="1">
      <alignment horizontal="center" wrapText="1"/>
    </xf>
    <xf numFmtId="49" fontId="25" fillId="24" borderId="10" xfId="0" applyNumberFormat="1" applyFont="1" applyFill="1" applyBorder="1" applyAlignment="1">
      <alignment horizontal="center" vertical="center"/>
    </xf>
    <xf numFmtId="0" fontId="25" fillId="24" borderId="10" xfId="0" applyFont="1" applyFill="1" applyBorder="1" applyAlignment="1">
      <alignment horizontal="center" vertical="center"/>
    </xf>
    <xf numFmtId="0" fontId="25" fillId="24" borderId="10"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25" fillId="26" borderId="10" xfId="0" applyFont="1" applyFill="1" applyBorder="1" applyAlignment="1">
      <alignment horizontal="left" vertical="center" wrapText="1"/>
    </xf>
    <xf numFmtId="0" fontId="25" fillId="24" borderId="21" xfId="0" applyFont="1" applyFill="1" applyBorder="1" applyAlignment="1">
      <alignment horizontal="center" vertical="center" wrapText="1"/>
    </xf>
    <xf numFmtId="0" fontId="25" fillId="24" borderId="13" xfId="0" applyFont="1" applyFill="1" applyBorder="1" applyAlignment="1">
      <alignment horizontal="center" vertical="center" wrapText="1"/>
    </xf>
    <xf numFmtId="0" fontId="25" fillId="24" borderId="10" xfId="0" applyFont="1" applyFill="1" applyBorder="1" applyAlignment="1">
      <alignment horizontal="left" vertical="center" wrapText="1"/>
    </xf>
    <xf numFmtId="49" fontId="25" fillId="26" borderId="10" xfId="0" applyNumberFormat="1" applyFont="1" applyFill="1" applyBorder="1" applyAlignment="1">
      <alignment horizontal="center" vertical="center"/>
    </xf>
    <xf numFmtId="0" fontId="25" fillId="26" borderId="10" xfId="0" applyFont="1" applyFill="1" applyBorder="1" applyAlignment="1">
      <alignment horizontal="center" vertical="center"/>
    </xf>
    <xf numFmtId="0" fontId="1" fillId="0" borderId="0" xfId="0" applyFont="1" applyAlignment="1">
      <alignment horizontal="center" vertical="center" wrapText="1"/>
    </xf>
    <xf numFmtId="0" fontId="41" fillId="0" borderId="0" xfId="42" applyFont="1" applyAlignment="1">
      <alignment horizontal="center" vertical="center" wrapText="1"/>
    </xf>
    <xf numFmtId="0" fontId="2" fillId="0" borderId="0" xfId="42" applyFont="1" applyAlignment="1">
      <alignment horizontal="center" wrapText="1"/>
    </xf>
    <xf numFmtId="0" fontId="39"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xf>
    <xf numFmtId="0" fontId="43" fillId="0" borderId="44" xfId="0" applyFont="1" applyBorder="1" applyAlignment="1">
      <alignment horizontal="center" vertical="center" wrapText="1"/>
    </xf>
    <xf numFmtId="0" fontId="43" fillId="0" borderId="16" xfId="0" applyFont="1" applyBorder="1" applyAlignment="1">
      <alignment horizontal="center" vertical="center" wrapText="1"/>
    </xf>
    <xf numFmtId="0" fontId="42" fillId="0" borderId="45" xfId="0" applyFont="1" applyBorder="1" applyAlignment="1">
      <alignment horizontal="center" vertical="center" wrapText="1"/>
    </xf>
    <xf numFmtId="0" fontId="42" fillId="0" borderId="19" xfId="0" applyFont="1" applyBorder="1" applyAlignment="1">
      <alignment horizontal="center" vertical="center" wrapText="1"/>
    </xf>
    <xf numFmtId="0" fontId="37" fillId="28" borderId="10" xfId="0" applyFont="1" applyFill="1" applyBorder="1" applyAlignment="1">
      <alignment horizontal="center" vertical="center" wrapText="1"/>
    </xf>
    <xf numFmtId="0" fontId="37" fillId="28" borderId="10" xfId="0" applyFont="1" applyFill="1" applyBorder="1" applyAlignment="1">
      <alignment/>
    </xf>
    <xf numFmtId="0" fontId="2" fillId="28" borderId="10" xfId="0" applyFont="1" applyFill="1" applyBorder="1" applyAlignment="1">
      <alignment horizontal="center" vertical="top" wrapText="1"/>
    </xf>
    <xf numFmtId="0" fontId="2" fillId="28" borderId="33" xfId="0" applyFont="1" applyFill="1" applyBorder="1" applyAlignment="1">
      <alignment horizontal="center" vertical="top" wrapText="1"/>
    </xf>
    <xf numFmtId="0" fontId="2" fillId="28" borderId="27" xfId="0" applyFont="1" applyFill="1" applyBorder="1" applyAlignment="1">
      <alignment horizontal="center" vertical="top" wrapText="1"/>
    </xf>
    <xf numFmtId="0" fontId="2" fillId="28" borderId="21" xfId="0" applyFont="1" applyFill="1" applyBorder="1" applyAlignment="1">
      <alignment horizontal="center" vertical="top" wrapText="1"/>
    </xf>
    <xf numFmtId="0" fontId="2" fillId="28" borderId="10" xfId="0" applyFont="1" applyFill="1" applyBorder="1" applyAlignment="1">
      <alignment horizontal="center" wrapText="1"/>
    </xf>
    <xf numFmtId="0" fontId="2" fillId="28" borderId="46" xfId="0" applyFont="1" applyFill="1" applyBorder="1" applyAlignment="1">
      <alignment horizontal="center" vertical="top" wrapText="1"/>
    </xf>
    <xf numFmtId="49" fontId="25" fillId="28" borderId="10" xfId="0" applyNumberFormat="1" applyFont="1" applyFill="1" applyBorder="1" applyAlignment="1">
      <alignment horizontal="center" vertical="center"/>
    </xf>
    <xf numFmtId="0" fontId="2" fillId="28" borderId="13" xfId="0" applyFont="1" applyFill="1" applyBorder="1" applyAlignment="1">
      <alignment horizontal="center" vertical="top" wrapText="1"/>
    </xf>
    <xf numFmtId="49" fontId="24" fillId="28" borderId="10" xfId="0" applyNumberFormat="1" applyFont="1" applyFill="1" applyBorder="1" applyAlignment="1">
      <alignment horizontal="center" vertical="center" wrapText="1"/>
    </xf>
    <xf numFmtId="0" fontId="1" fillId="28" borderId="10" xfId="0" applyFont="1" applyFill="1" applyBorder="1" applyAlignment="1">
      <alignment horizontal="center" vertical="center"/>
    </xf>
    <xf numFmtId="169" fontId="1" fillId="28" borderId="10" xfId="0" applyNumberFormat="1" applyFont="1" applyFill="1" applyBorder="1" applyAlignment="1">
      <alignment horizontal="center" vertical="center" wrapText="1"/>
    </xf>
    <xf numFmtId="9" fontId="1" fillId="28" borderId="10" xfId="58" applyFont="1" applyFill="1" applyBorder="1" applyAlignment="1">
      <alignment horizontal="center" vertical="center"/>
    </xf>
    <xf numFmtId="3" fontId="1" fillId="28" borderId="10" xfId="0" applyNumberFormat="1" applyFont="1" applyFill="1" applyBorder="1" applyAlignment="1">
      <alignment horizontal="center" vertical="center"/>
    </xf>
    <xf numFmtId="3" fontId="1" fillId="28" borderId="10" xfId="0" applyNumberFormat="1" applyFont="1" applyFill="1" applyBorder="1" applyAlignment="1">
      <alignment horizontal="center" vertical="center" wrapText="1"/>
    </xf>
    <xf numFmtId="3" fontId="1" fillId="28" borderId="21" xfId="0" applyNumberFormat="1" applyFont="1" applyFill="1" applyBorder="1" applyAlignment="1">
      <alignment horizontal="center" vertical="top" wrapText="1"/>
    </xf>
    <xf numFmtId="3" fontId="1" fillId="28" borderId="13" xfId="0" applyNumberFormat="1" applyFont="1" applyFill="1" applyBorder="1" applyAlignment="1">
      <alignment horizontal="center" vertical="top" wrapText="1"/>
    </xf>
    <xf numFmtId="3" fontId="1" fillId="28" borderId="21" xfId="0" applyNumberFormat="1" applyFont="1" applyFill="1" applyBorder="1" applyAlignment="1">
      <alignment horizontal="center" vertical="center" wrapText="1"/>
    </xf>
    <xf numFmtId="3" fontId="1" fillId="28" borderId="13" xfId="0" applyNumberFormat="1" applyFont="1" applyFill="1" applyBorder="1" applyAlignment="1">
      <alignment horizontal="center" vertical="center" wrapText="1"/>
    </xf>
    <xf numFmtId="0" fontId="26" fillId="28" borderId="0" xfId="0" applyFont="1" applyFill="1" applyAlignment="1">
      <alignment vertical="top" wrapText="1"/>
    </xf>
    <xf numFmtId="0" fontId="26" fillId="28" borderId="10" xfId="0" applyFont="1" applyFill="1" applyBorder="1" applyAlignment="1">
      <alignment horizontal="center" vertical="center"/>
    </xf>
    <xf numFmtId="0" fontId="26" fillId="28" borderId="10" xfId="0" applyFont="1" applyFill="1" applyBorder="1" applyAlignment="1">
      <alignment horizontal="center" vertical="center" wrapText="1"/>
    </xf>
    <xf numFmtId="0" fontId="2" fillId="28" borderId="0" xfId="53" applyFont="1" applyFill="1" applyBorder="1" applyAlignment="1">
      <alignment horizontal="center"/>
      <protection/>
    </xf>
    <xf numFmtId="0" fontId="2" fillId="28" borderId="0" xfId="53" applyFont="1" applyFill="1" applyAlignment="1">
      <alignment horizontal="center"/>
      <protection/>
    </xf>
    <xf numFmtId="0" fontId="24" fillId="28" borderId="14" xfId="53" applyFont="1" applyFill="1" applyBorder="1" applyAlignment="1">
      <alignment horizontal="center" vertical="center" wrapText="1"/>
      <protection/>
    </xf>
    <xf numFmtId="0" fontId="24" fillId="28" borderId="12" xfId="53" applyFont="1" applyFill="1" applyBorder="1" applyAlignment="1">
      <alignment horizontal="center" vertical="center" wrapText="1"/>
      <protection/>
    </xf>
    <xf numFmtId="49" fontId="1" fillId="28" borderId="10" xfId="0" applyNumberFormat="1" applyFont="1" applyFill="1" applyBorder="1" applyAlignment="1">
      <alignment horizontal="center" vertical="top" wrapText="1"/>
    </xf>
    <xf numFmtId="0" fontId="1" fillId="28" borderId="14" xfId="53" applyFont="1" applyFill="1" applyBorder="1" applyAlignment="1">
      <alignment horizontal="left" vertical="top" wrapText="1"/>
      <protection/>
    </xf>
    <xf numFmtId="0" fontId="1" fillId="28" borderId="14" xfId="53" applyFont="1" applyFill="1" applyBorder="1" applyAlignment="1">
      <alignment horizontal="center" vertical="top"/>
      <protection/>
    </xf>
    <xf numFmtId="0" fontId="1" fillId="28" borderId="14" xfId="53" applyFont="1" applyFill="1" applyBorder="1" applyAlignment="1">
      <alignment horizontal="center" vertical="top" wrapText="1"/>
      <protection/>
    </xf>
    <xf numFmtId="0" fontId="1" fillId="28" borderId="14" xfId="53" applyFont="1" applyFill="1" applyBorder="1" applyAlignment="1">
      <alignment horizontal="left" vertical="top" wrapText="1"/>
      <protection/>
    </xf>
    <xf numFmtId="0" fontId="1" fillId="28" borderId="12" xfId="53" applyFont="1" applyFill="1" applyBorder="1" applyAlignment="1">
      <alignment horizontal="left" vertical="top" wrapText="1"/>
      <protection/>
    </xf>
    <xf numFmtId="0" fontId="1" fillId="28" borderId="12" xfId="53" applyFont="1" applyFill="1" applyBorder="1" applyAlignment="1">
      <alignment horizontal="center" vertical="top" wrapText="1"/>
      <protection/>
    </xf>
    <xf numFmtId="0" fontId="1" fillId="28" borderId="10" xfId="53" applyFont="1" applyFill="1" applyBorder="1" applyAlignment="1">
      <alignment horizontal="left" vertical="top" wrapText="1"/>
      <protection/>
    </xf>
    <xf numFmtId="0" fontId="1" fillId="28" borderId="10" xfId="53" applyFont="1" applyFill="1" applyBorder="1" applyAlignment="1">
      <alignment horizontal="center" vertical="top" wrapText="1"/>
      <protection/>
    </xf>
    <xf numFmtId="0" fontId="0" fillId="28" borderId="10" xfId="0" applyFill="1" applyBorder="1" applyAlignment="1">
      <alignment/>
    </xf>
    <xf numFmtId="0" fontId="24" fillId="28" borderId="0" xfId="53" applyFont="1" applyFill="1" applyBorder="1" applyAlignment="1">
      <alignment horizontal="left" vertical="top" wrapText="1"/>
      <protection/>
    </xf>
    <xf numFmtId="0" fontId="24" fillId="28" borderId="0" xfId="53" applyFont="1" applyFill="1" applyBorder="1" applyAlignment="1">
      <alignment horizontal="center" vertical="top" wrapText="1"/>
      <protection/>
    </xf>
    <xf numFmtId="0" fontId="0" fillId="28" borderId="0" xfId="0" applyFill="1" applyBorder="1" applyAlignment="1">
      <alignment/>
    </xf>
    <xf numFmtId="0" fontId="0" fillId="28" borderId="0" xfId="0" applyFill="1" applyBorder="1" applyAlignment="1">
      <alignment horizontal="left" vertical="top" wrapText="1"/>
    </xf>
    <xf numFmtId="0" fontId="0" fillId="28" borderId="0" xfId="0" applyFill="1" applyAlignment="1">
      <alignment horizontal="left" vertical="top" wrapText="1"/>
    </xf>
    <xf numFmtId="0" fontId="0" fillId="28" borderId="0" xfId="0"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5</xdr:col>
      <xdr:colOff>219075</xdr:colOff>
      <xdr:row>9</xdr:row>
      <xdr:rowOff>152400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019800" y="3086100"/>
          <a:ext cx="219075" cy="152400"/>
        </a:xfrm>
        <a:prstGeom prst="rect">
          <a:avLst/>
        </a:prstGeom>
        <a:noFill/>
        <a:ln w="9525" cmpd="sng">
          <a:noFill/>
        </a:ln>
      </xdr:spPr>
    </xdr:pic>
    <xdr:clientData/>
  </xdr:twoCellAnchor>
  <xdr:twoCellAnchor>
    <xdr:from>
      <xdr:col>6</xdr:col>
      <xdr:colOff>0</xdr:colOff>
      <xdr:row>9</xdr:row>
      <xdr:rowOff>0</xdr:rowOff>
    </xdr:from>
    <xdr:to>
      <xdr:col>6</xdr:col>
      <xdr:colOff>304800</xdr:colOff>
      <xdr:row>9</xdr:row>
      <xdr:rowOff>152400</xdr:rowOff>
    </xdr:to>
    <xdr:pic>
      <xdr:nvPicPr>
        <xdr:cNvPr id="2" name="Рисунок 7"/>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781800" y="3086100"/>
          <a:ext cx="304800" cy="152400"/>
        </a:xfrm>
        <a:prstGeom prst="rect">
          <a:avLst/>
        </a:prstGeom>
        <a:noFill/>
        <a:ln w="9525" cmpd="sng">
          <a:noFill/>
        </a:ln>
      </xdr:spPr>
    </xdr:pic>
    <xdr:clientData/>
  </xdr:twoCellAnchor>
  <xdr:twoCellAnchor>
    <xdr:from>
      <xdr:col>7</xdr:col>
      <xdr:colOff>0</xdr:colOff>
      <xdr:row>9</xdr:row>
      <xdr:rowOff>0</xdr:rowOff>
    </xdr:from>
    <xdr:to>
      <xdr:col>7</xdr:col>
      <xdr:colOff>323850</xdr:colOff>
      <xdr:row>9</xdr:row>
      <xdr:rowOff>152400</xdr:rowOff>
    </xdr:to>
    <xdr:pic>
      <xdr:nvPicPr>
        <xdr:cNvPr id="3" name="Рисунок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7543800" y="3086100"/>
          <a:ext cx="323850" cy="152400"/>
        </a:xfrm>
        <a:prstGeom prst="rect">
          <a:avLst/>
        </a:prstGeom>
        <a:noFill/>
        <a:ln w="9525" cmpd="sng">
          <a:noFill/>
        </a:ln>
      </xdr:spPr>
    </xdr:pic>
    <xdr:clientData/>
  </xdr:twoCellAnchor>
  <xdr:twoCellAnchor>
    <xdr:from>
      <xdr:col>8</xdr:col>
      <xdr:colOff>0</xdr:colOff>
      <xdr:row>9</xdr:row>
      <xdr:rowOff>0</xdr:rowOff>
    </xdr:from>
    <xdr:to>
      <xdr:col>8</xdr:col>
      <xdr:colOff>295275</xdr:colOff>
      <xdr:row>9</xdr:row>
      <xdr:rowOff>152400</xdr:rowOff>
    </xdr:to>
    <xdr:pic>
      <xdr:nvPicPr>
        <xdr:cNvPr id="4" name="Рисунок 9"/>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8305800" y="3086100"/>
          <a:ext cx="295275" cy="152400"/>
        </a:xfrm>
        <a:prstGeom prst="rect">
          <a:avLst/>
        </a:prstGeom>
        <a:noFill/>
        <a:ln w="9525" cmpd="sng">
          <a:noFill/>
        </a:ln>
      </xdr:spPr>
    </xdr:pic>
    <xdr:clientData/>
  </xdr:twoCellAnchor>
  <xdr:twoCellAnchor>
    <xdr:from>
      <xdr:col>9</xdr:col>
      <xdr:colOff>0</xdr:colOff>
      <xdr:row>9</xdr:row>
      <xdr:rowOff>0</xdr:rowOff>
    </xdr:from>
    <xdr:to>
      <xdr:col>9</xdr:col>
      <xdr:colOff>180975</xdr:colOff>
      <xdr:row>9</xdr:row>
      <xdr:rowOff>152400</xdr:rowOff>
    </xdr:to>
    <xdr:pic>
      <xdr:nvPicPr>
        <xdr:cNvPr id="5" name="Рисунок 1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9067800" y="3086100"/>
          <a:ext cx="1809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44"/>
  <sheetViews>
    <sheetView tabSelected="1" zoomScalePageLayoutView="0" workbookViewId="0" topLeftCell="A4">
      <selection activeCell="I15" sqref="I15"/>
    </sheetView>
  </sheetViews>
  <sheetFormatPr defaultColWidth="9.00390625" defaultRowHeight="12.75"/>
  <cols>
    <col min="1" max="2" width="6.625" style="0" customWidth="1"/>
    <col min="3" max="3" width="5.75390625" style="0" customWidth="1"/>
    <col min="4" max="4" width="27.875" style="0" customWidth="1"/>
    <col min="5" max="5" width="6.375" style="0" customWidth="1"/>
    <col min="6" max="6" width="7.625" style="0" customWidth="1"/>
    <col min="7" max="7" width="7.75390625" style="0" customWidth="1"/>
    <col min="8" max="8" width="8.00390625" style="0" customWidth="1"/>
    <col min="9" max="9" width="10.625" style="0" customWidth="1"/>
    <col min="10" max="11" width="7.75390625" style="0" customWidth="1"/>
    <col min="12" max="12" width="24.375" style="0" customWidth="1"/>
    <col min="13" max="13" width="9.125" style="0" customWidth="1"/>
  </cols>
  <sheetData>
    <row r="1" spans="9:13" ht="15.75" customHeight="1">
      <c r="I1" s="195" t="s">
        <v>261</v>
      </c>
      <c r="J1" s="196"/>
      <c r="K1" s="196"/>
      <c r="L1" s="196"/>
      <c r="M1" s="196"/>
    </row>
    <row r="2" spans="9:13" ht="12.75">
      <c r="I2" s="196"/>
      <c r="J2" s="196"/>
      <c r="K2" s="196"/>
      <c r="L2" s="196"/>
      <c r="M2" s="196"/>
    </row>
    <row r="3" spans="9:13" ht="12.75">
      <c r="I3" s="196"/>
      <c r="J3" s="196"/>
      <c r="K3" s="196"/>
      <c r="L3" s="196"/>
      <c r="M3" s="196"/>
    </row>
    <row r="4" spans="9:13" ht="9.75" customHeight="1">
      <c r="I4" s="196"/>
      <c r="J4" s="196"/>
      <c r="K4" s="196"/>
      <c r="L4" s="196"/>
      <c r="M4" s="196"/>
    </row>
    <row r="5" spans="1:12" ht="28.5" customHeight="1">
      <c r="A5" s="194" t="s">
        <v>341</v>
      </c>
      <c r="B5" s="194"/>
      <c r="C5" s="194"/>
      <c r="D5" s="194"/>
      <c r="E5" s="194"/>
      <c r="F5" s="194"/>
      <c r="G5" s="194"/>
      <c r="H5" s="194"/>
      <c r="I5" s="194"/>
      <c r="J5" s="194"/>
      <c r="K5" s="194"/>
      <c r="L5" s="194"/>
    </row>
    <row r="6" spans="1:12" ht="12.75">
      <c r="A6" s="63"/>
      <c r="B6" s="63"/>
      <c r="C6" s="63"/>
      <c r="D6" s="63"/>
      <c r="E6" s="63"/>
      <c r="F6" s="63"/>
      <c r="G6" s="63"/>
      <c r="H6" s="63"/>
      <c r="I6" s="63"/>
      <c r="J6" s="63"/>
      <c r="K6" s="63"/>
      <c r="L6" s="63"/>
    </row>
    <row r="7" spans="1:12" ht="12.75">
      <c r="A7" s="63" t="s">
        <v>253</v>
      </c>
      <c r="B7" s="63"/>
      <c r="C7" s="63"/>
      <c r="D7" s="63"/>
      <c r="E7" s="63"/>
      <c r="F7" s="63"/>
      <c r="G7" s="63"/>
      <c r="H7" s="63"/>
      <c r="I7" s="63"/>
      <c r="J7" s="63"/>
      <c r="K7" s="63"/>
      <c r="L7" s="63"/>
    </row>
    <row r="9" spans="1:12" ht="26.25" customHeight="1">
      <c r="A9" s="272" t="s">
        <v>0</v>
      </c>
      <c r="B9" s="273"/>
      <c r="C9" s="274" t="s">
        <v>1</v>
      </c>
      <c r="D9" s="274" t="s">
        <v>2</v>
      </c>
      <c r="E9" s="274" t="s">
        <v>3</v>
      </c>
      <c r="F9" s="275" t="s">
        <v>259</v>
      </c>
      <c r="G9" s="275"/>
      <c r="H9" s="276"/>
      <c r="I9" s="277" t="s">
        <v>255</v>
      </c>
      <c r="J9" s="277" t="s">
        <v>256</v>
      </c>
      <c r="K9" s="277" t="s">
        <v>257</v>
      </c>
      <c r="L9" s="277" t="s">
        <v>258</v>
      </c>
    </row>
    <row r="10" spans="1:12" ht="24.75" customHeight="1">
      <c r="A10" s="273"/>
      <c r="B10" s="273"/>
      <c r="C10" s="274"/>
      <c r="D10" s="274"/>
      <c r="E10" s="274"/>
      <c r="F10" s="278">
        <v>2018</v>
      </c>
      <c r="G10" s="278">
        <v>2019</v>
      </c>
      <c r="H10" s="278">
        <v>2019</v>
      </c>
      <c r="I10" s="279"/>
      <c r="J10" s="279"/>
      <c r="K10" s="279"/>
      <c r="L10" s="279"/>
    </row>
    <row r="11" spans="1:12" ht="53.25" customHeight="1">
      <c r="A11" s="280" t="s">
        <v>14</v>
      </c>
      <c r="B11" s="280" t="s">
        <v>4</v>
      </c>
      <c r="C11" s="274"/>
      <c r="D11" s="274"/>
      <c r="E11" s="274"/>
      <c r="F11" s="278" t="s">
        <v>254</v>
      </c>
      <c r="G11" s="278" t="s">
        <v>260</v>
      </c>
      <c r="H11" s="190" t="s">
        <v>358</v>
      </c>
      <c r="I11" s="281"/>
      <c r="J11" s="281"/>
      <c r="K11" s="281"/>
      <c r="L11" s="281"/>
    </row>
    <row r="12" spans="1:12" ht="13.5" customHeight="1">
      <c r="A12" s="181" t="s">
        <v>6</v>
      </c>
      <c r="B12" s="181"/>
      <c r="C12" s="182"/>
      <c r="D12" s="199" t="s">
        <v>5</v>
      </c>
      <c r="E12" s="200"/>
      <c r="F12" s="200"/>
      <c r="G12" s="200"/>
      <c r="H12" s="200"/>
      <c r="I12" s="200"/>
      <c r="J12" s="200"/>
      <c r="K12" s="200"/>
      <c r="L12" s="201"/>
    </row>
    <row r="13" spans="1:12" ht="53.25" customHeight="1">
      <c r="A13" s="179" t="s">
        <v>6</v>
      </c>
      <c r="B13" s="282"/>
      <c r="C13" s="180">
        <v>1</v>
      </c>
      <c r="D13" s="173" t="s">
        <v>251</v>
      </c>
      <c r="E13" s="283" t="s">
        <v>129</v>
      </c>
      <c r="F13" s="284">
        <v>24473.2</v>
      </c>
      <c r="G13" s="284">
        <v>23528</v>
      </c>
      <c r="H13" s="284">
        <v>25476.1</v>
      </c>
      <c r="I13" s="284">
        <f>H13-G13</f>
        <v>1948.0999999999985</v>
      </c>
      <c r="J13" s="284">
        <f>H13/G13%</f>
        <v>108.27992179530771</v>
      </c>
      <c r="K13" s="284">
        <f>H13/F13%</f>
        <v>104.09795204550284</v>
      </c>
      <c r="L13" s="284" t="s">
        <v>359</v>
      </c>
    </row>
    <row r="14" spans="1:12" ht="17.25" customHeight="1">
      <c r="A14" s="181" t="s">
        <v>6</v>
      </c>
      <c r="B14" s="181" t="s">
        <v>148</v>
      </c>
      <c r="C14" s="182"/>
      <c r="D14" s="199" t="s">
        <v>110</v>
      </c>
      <c r="E14" s="200"/>
      <c r="F14" s="200"/>
      <c r="G14" s="200"/>
      <c r="H14" s="200"/>
      <c r="I14" s="200"/>
      <c r="J14" s="200"/>
      <c r="K14" s="200"/>
      <c r="L14" s="201"/>
    </row>
    <row r="15" spans="1:12" ht="89.25" customHeight="1">
      <c r="A15" s="179" t="s">
        <v>6</v>
      </c>
      <c r="B15" s="179" t="s">
        <v>148</v>
      </c>
      <c r="C15" s="183">
        <v>1</v>
      </c>
      <c r="D15" s="184" t="s">
        <v>111</v>
      </c>
      <c r="E15" s="283" t="s">
        <v>125</v>
      </c>
      <c r="F15" s="185">
        <v>98.2</v>
      </c>
      <c r="G15" s="185">
        <v>100</v>
      </c>
      <c r="H15" s="185">
        <v>97.6</v>
      </c>
      <c r="I15" s="185">
        <v>-2.4000000000000057</v>
      </c>
      <c r="J15" s="285">
        <v>0.976</v>
      </c>
      <c r="K15" s="285">
        <v>0.9938900203665987</v>
      </c>
      <c r="L15" s="186" t="s">
        <v>360</v>
      </c>
    </row>
    <row r="16" spans="1:12" ht="76.5">
      <c r="A16" s="179" t="s">
        <v>6</v>
      </c>
      <c r="B16" s="179" t="s">
        <v>148</v>
      </c>
      <c r="C16" s="183">
        <v>2</v>
      </c>
      <c r="D16" s="184" t="s">
        <v>112</v>
      </c>
      <c r="E16" s="283" t="s">
        <v>113</v>
      </c>
      <c r="F16" s="286">
        <v>30380</v>
      </c>
      <c r="G16" s="283">
        <v>29782</v>
      </c>
      <c r="H16" s="283">
        <v>23475</v>
      </c>
      <c r="I16" s="185">
        <v>-6307</v>
      </c>
      <c r="J16" s="285">
        <v>0.7882277885971392</v>
      </c>
      <c r="K16" s="285">
        <v>0.7727123107307439</v>
      </c>
      <c r="L16" s="287" t="s">
        <v>361</v>
      </c>
    </row>
    <row r="17" spans="1:12" ht="102">
      <c r="A17" s="179" t="s">
        <v>6</v>
      </c>
      <c r="B17" s="179" t="s">
        <v>148</v>
      </c>
      <c r="C17" s="183">
        <v>3</v>
      </c>
      <c r="D17" s="184" t="s">
        <v>114</v>
      </c>
      <c r="E17" s="283" t="s">
        <v>113</v>
      </c>
      <c r="F17" s="286">
        <v>48113</v>
      </c>
      <c r="G17" s="286">
        <v>52407</v>
      </c>
      <c r="H17" s="286">
        <v>49815</v>
      </c>
      <c r="I17" s="185">
        <v>-2592</v>
      </c>
      <c r="J17" s="285">
        <v>0.9505409582689336</v>
      </c>
      <c r="K17" s="285">
        <v>1.035375054559059</v>
      </c>
      <c r="L17" s="287" t="s">
        <v>362</v>
      </c>
    </row>
    <row r="18" spans="1:12" ht="38.25">
      <c r="A18" s="179" t="s">
        <v>6</v>
      </c>
      <c r="B18" s="179" t="s">
        <v>148</v>
      </c>
      <c r="C18" s="183">
        <v>4</v>
      </c>
      <c r="D18" s="184" t="s">
        <v>115</v>
      </c>
      <c r="E18" s="283" t="s">
        <v>125</v>
      </c>
      <c r="F18" s="185">
        <v>76.4</v>
      </c>
      <c r="G18" s="185">
        <v>100</v>
      </c>
      <c r="H18" s="185">
        <v>88</v>
      </c>
      <c r="I18" s="185">
        <v>-12</v>
      </c>
      <c r="J18" s="285">
        <v>0.88</v>
      </c>
      <c r="K18" s="285">
        <v>1.1518324607329842</v>
      </c>
      <c r="L18" s="186" t="s">
        <v>363</v>
      </c>
    </row>
    <row r="19" spans="1:12" ht="27" customHeight="1">
      <c r="A19" s="179" t="s">
        <v>6</v>
      </c>
      <c r="B19" s="179" t="s">
        <v>148</v>
      </c>
      <c r="C19" s="183">
        <v>5</v>
      </c>
      <c r="D19" s="184" t="s">
        <v>116</v>
      </c>
      <c r="E19" s="283" t="s">
        <v>117</v>
      </c>
      <c r="F19" s="286">
        <v>57917</v>
      </c>
      <c r="G19" s="286">
        <v>59553</v>
      </c>
      <c r="H19" s="286">
        <v>56711</v>
      </c>
      <c r="I19" s="185">
        <v>-2842</v>
      </c>
      <c r="J19" s="285">
        <v>0.9522778029654257</v>
      </c>
      <c r="K19" s="285">
        <v>0.979177098261305</v>
      </c>
      <c r="L19" s="288" t="s">
        <v>364</v>
      </c>
    </row>
    <row r="20" spans="1:12" ht="41.25" customHeight="1">
      <c r="A20" s="179" t="s">
        <v>6</v>
      </c>
      <c r="B20" s="179" t="s">
        <v>148</v>
      </c>
      <c r="C20" s="183">
        <v>6</v>
      </c>
      <c r="D20" s="184" t="s">
        <v>118</v>
      </c>
      <c r="E20" s="283" t="s">
        <v>117</v>
      </c>
      <c r="F20" s="286">
        <v>18010</v>
      </c>
      <c r="G20" s="286">
        <v>22755</v>
      </c>
      <c r="H20" s="286">
        <v>18206</v>
      </c>
      <c r="I20" s="185">
        <v>-4549</v>
      </c>
      <c r="J20" s="285">
        <v>0.8000878927708196</v>
      </c>
      <c r="K20" s="285">
        <v>1.010882842865075</v>
      </c>
      <c r="L20" s="289"/>
    </row>
    <row r="21" spans="1:12" ht="25.5" customHeight="1">
      <c r="A21" s="179" t="s">
        <v>6</v>
      </c>
      <c r="B21" s="179" t="s">
        <v>148</v>
      </c>
      <c r="C21" s="183">
        <v>7</v>
      </c>
      <c r="D21" s="184" t="s">
        <v>119</v>
      </c>
      <c r="E21" s="283" t="s">
        <v>120</v>
      </c>
      <c r="F21" s="286">
        <v>23548</v>
      </c>
      <c r="G21" s="286">
        <v>27688</v>
      </c>
      <c r="H21" s="286">
        <v>23254</v>
      </c>
      <c r="I21" s="185">
        <v>-4434</v>
      </c>
      <c r="J21" s="285">
        <v>0.8398584224212655</v>
      </c>
      <c r="K21" s="285">
        <v>0.9875148632580262</v>
      </c>
      <c r="L21" s="290" t="s">
        <v>365</v>
      </c>
    </row>
    <row r="22" spans="1:12" ht="48" customHeight="1">
      <c r="A22" s="179" t="s">
        <v>6</v>
      </c>
      <c r="B22" s="179" t="s">
        <v>148</v>
      </c>
      <c r="C22" s="183">
        <v>8</v>
      </c>
      <c r="D22" s="184" t="s">
        <v>121</v>
      </c>
      <c r="E22" s="283" t="s">
        <v>120</v>
      </c>
      <c r="F22" s="286">
        <v>8705</v>
      </c>
      <c r="G22" s="286">
        <v>9071</v>
      </c>
      <c r="H22" s="286">
        <v>8385</v>
      </c>
      <c r="I22" s="185">
        <v>-686</v>
      </c>
      <c r="J22" s="285">
        <v>0.9243743798919634</v>
      </c>
      <c r="K22" s="285">
        <v>0.9632395175186674</v>
      </c>
      <c r="L22" s="291"/>
    </row>
    <row r="23" spans="1:12" ht="66.75" customHeight="1">
      <c r="A23" s="179" t="s">
        <v>6</v>
      </c>
      <c r="B23" s="179" t="s">
        <v>148</v>
      </c>
      <c r="C23" s="183">
        <v>9</v>
      </c>
      <c r="D23" s="184" t="s">
        <v>122</v>
      </c>
      <c r="E23" s="283" t="s">
        <v>123</v>
      </c>
      <c r="F23" s="286">
        <v>5547</v>
      </c>
      <c r="G23" s="286">
        <v>5694</v>
      </c>
      <c r="H23" s="286">
        <v>5890</v>
      </c>
      <c r="I23" s="185">
        <v>196</v>
      </c>
      <c r="J23" s="285">
        <v>1.0344221988057605</v>
      </c>
      <c r="K23" s="285">
        <v>1.0618352262484225</v>
      </c>
      <c r="L23" s="287"/>
    </row>
    <row r="24" spans="1:12" ht="69" customHeight="1">
      <c r="A24" s="179" t="s">
        <v>6</v>
      </c>
      <c r="B24" s="179" t="s">
        <v>148</v>
      </c>
      <c r="C24" s="183">
        <v>10</v>
      </c>
      <c r="D24" s="184" t="s">
        <v>124</v>
      </c>
      <c r="E24" s="283" t="s">
        <v>125</v>
      </c>
      <c r="F24" s="286">
        <v>50</v>
      </c>
      <c r="G24" s="286">
        <v>90</v>
      </c>
      <c r="H24" s="286">
        <v>100</v>
      </c>
      <c r="I24" s="185">
        <v>10</v>
      </c>
      <c r="J24" s="285">
        <v>1.1111111111111112</v>
      </c>
      <c r="K24" s="285">
        <v>2</v>
      </c>
      <c r="L24" s="287" t="s">
        <v>366</v>
      </c>
    </row>
    <row r="25" spans="1:12" ht="141" customHeight="1">
      <c r="A25" s="179" t="s">
        <v>6</v>
      </c>
      <c r="B25" s="179" t="s">
        <v>148</v>
      </c>
      <c r="C25" s="183">
        <v>11</v>
      </c>
      <c r="D25" s="292" t="s">
        <v>126</v>
      </c>
      <c r="E25" s="283" t="s">
        <v>127</v>
      </c>
      <c r="F25" s="286">
        <v>99</v>
      </c>
      <c r="G25" s="286">
        <v>40</v>
      </c>
      <c r="H25" s="286">
        <v>106</v>
      </c>
      <c r="I25" s="185">
        <v>66</v>
      </c>
      <c r="J25" s="285">
        <v>2.65</v>
      </c>
      <c r="K25" s="285">
        <v>1.0707070707070707</v>
      </c>
      <c r="L25" s="287" t="s">
        <v>367</v>
      </c>
    </row>
    <row r="26" spans="1:12" ht="99.75" customHeight="1">
      <c r="A26" s="179" t="s">
        <v>6</v>
      </c>
      <c r="B26" s="179" t="s">
        <v>148</v>
      </c>
      <c r="C26" s="183">
        <v>12</v>
      </c>
      <c r="D26" s="184" t="s">
        <v>128</v>
      </c>
      <c r="E26" s="283" t="s">
        <v>129</v>
      </c>
      <c r="F26" s="286">
        <v>16319</v>
      </c>
      <c r="G26" s="286">
        <v>22936</v>
      </c>
      <c r="H26" s="286">
        <v>19402</v>
      </c>
      <c r="I26" s="185">
        <v>-3534</v>
      </c>
      <c r="J26" s="285">
        <v>0.84591907917684</v>
      </c>
      <c r="K26" s="285">
        <v>1.188920889760402</v>
      </c>
      <c r="L26" s="287" t="s">
        <v>274</v>
      </c>
    </row>
    <row r="27" spans="1:12" ht="48.75" customHeight="1">
      <c r="A27" s="179" t="s">
        <v>6</v>
      </c>
      <c r="B27" s="179" t="s">
        <v>148</v>
      </c>
      <c r="C27" s="183">
        <v>13</v>
      </c>
      <c r="D27" s="180" t="s">
        <v>130</v>
      </c>
      <c r="E27" s="283" t="s">
        <v>117</v>
      </c>
      <c r="F27" s="293">
        <v>15</v>
      </c>
      <c r="G27" s="293">
        <v>13</v>
      </c>
      <c r="H27" s="293">
        <v>23</v>
      </c>
      <c r="I27" s="185">
        <v>10</v>
      </c>
      <c r="J27" s="285">
        <v>1.7692307692307692</v>
      </c>
      <c r="K27" s="285">
        <v>1.5333333333333334</v>
      </c>
      <c r="L27" s="294" t="s">
        <v>319</v>
      </c>
    </row>
    <row r="28" spans="1:12" ht="17.25" customHeight="1">
      <c r="A28" s="181" t="s">
        <v>6</v>
      </c>
      <c r="B28" s="181" t="s">
        <v>159</v>
      </c>
      <c r="C28" s="182"/>
      <c r="D28" s="202" t="s">
        <v>131</v>
      </c>
      <c r="E28" s="203"/>
      <c r="F28" s="203"/>
      <c r="G28" s="203"/>
      <c r="H28" s="203"/>
      <c r="I28" s="203"/>
      <c r="J28" s="203"/>
      <c r="K28" s="203"/>
      <c r="L28" s="204"/>
    </row>
    <row r="29" spans="1:12" ht="89.25">
      <c r="A29" s="183" t="s">
        <v>6</v>
      </c>
      <c r="B29" s="183" t="s">
        <v>159</v>
      </c>
      <c r="C29" s="183">
        <v>1</v>
      </c>
      <c r="D29" s="173" t="s">
        <v>132</v>
      </c>
      <c r="E29" s="174" t="s">
        <v>62</v>
      </c>
      <c r="F29" s="180">
        <v>148.5</v>
      </c>
      <c r="G29" s="180">
        <v>153.28</v>
      </c>
      <c r="H29" s="180">
        <v>153.5</v>
      </c>
      <c r="I29" s="180">
        <f>H29-G29</f>
        <v>0.21999999999999886</v>
      </c>
      <c r="J29" s="187">
        <f>H29/G29%</f>
        <v>100.14352818371609</v>
      </c>
      <c r="K29" s="187">
        <f>H29/F29%</f>
        <v>103.36700336700336</v>
      </c>
      <c r="L29" s="188" t="s">
        <v>386</v>
      </c>
    </row>
    <row r="30" spans="1:12" ht="145.5" customHeight="1">
      <c r="A30" s="183" t="s">
        <v>6</v>
      </c>
      <c r="B30" s="183" t="s">
        <v>159</v>
      </c>
      <c r="C30" s="183">
        <v>2</v>
      </c>
      <c r="D30" s="184" t="s">
        <v>133</v>
      </c>
      <c r="E30" s="189" t="s">
        <v>134</v>
      </c>
      <c r="F30" s="180">
        <v>124</v>
      </c>
      <c r="G30" s="180">
        <v>121</v>
      </c>
      <c r="H30" s="180">
        <v>127</v>
      </c>
      <c r="I30" s="180">
        <f>H30-G30</f>
        <v>6</v>
      </c>
      <c r="J30" s="187">
        <f>H30/G30%</f>
        <v>104.95867768595042</v>
      </c>
      <c r="K30" s="187">
        <f>H30/F30%</f>
        <v>102.41935483870968</v>
      </c>
      <c r="L30" s="180" t="s">
        <v>387</v>
      </c>
    </row>
    <row r="31" spans="1:12" ht="48" customHeight="1">
      <c r="A31" s="183" t="s">
        <v>6</v>
      </c>
      <c r="B31" s="183" t="s">
        <v>159</v>
      </c>
      <c r="C31" s="183">
        <v>3</v>
      </c>
      <c r="D31" s="184" t="s">
        <v>135</v>
      </c>
      <c r="E31" s="189" t="s">
        <v>136</v>
      </c>
      <c r="F31" s="180">
        <v>335</v>
      </c>
      <c r="G31" s="187">
        <v>340</v>
      </c>
      <c r="H31" s="180">
        <v>330</v>
      </c>
      <c r="I31" s="284">
        <f>H31-G31</f>
        <v>-10</v>
      </c>
      <c r="J31" s="187">
        <f>H31/G31%</f>
        <v>97.05882352941177</v>
      </c>
      <c r="K31" s="187">
        <f>H31/F31%</f>
        <v>98.50746268656717</v>
      </c>
      <c r="L31" s="180" t="s">
        <v>333</v>
      </c>
    </row>
    <row r="32" spans="1:14" ht="105" customHeight="1">
      <c r="A32" s="183" t="s">
        <v>6</v>
      </c>
      <c r="B32" s="183" t="s">
        <v>159</v>
      </c>
      <c r="C32" s="183">
        <v>4</v>
      </c>
      <c r="D32" s="184" t="s">
        <v>137</v>
      </c>
      <c r="E32" s="180" t="s">
        <v>125</v>
      </c>
      <c r="F32" s="180">
        <v>31.5</v>
      </c>
      <c r="G32" s="180">
        <v>32.49</v>
      </c>
      <c r="H32" s="180">
        <v>31.5</v>
      </c>
      <c r="I32" s="180">
        <f>H32-G32</f>
        <v>-0.990000000000002</v>
      </c>
      <c r="J32" s="187">
        <f>H32/G32%</f>
        <v>96.95290858725761</v>
      </c>
      <c r="K32" s="187">
        <f>H32/F32%</f>
        <v>100</v>
      </c>
      <c r="L32" s="180" t="s">
        <v>390</v>
      </c>
      <c r="N32" t="s">
        <v>252</v>
      </c>
    </row>
    <row r="33" spans="1:12" ht="197.25" customHeight="1">
      <c r="A33" s="183" t="s">
        <v>6</v>
      </c>
      <c r="B33" s="183" t="s">
        <v>159</v>
      </c>
      <c r="C33" s="183">
        <v>5</v>
      </c>
      <c r="D33" s="184" t="s">
        <v>285</v>
      </c>
      <c r="E33" s="180" t="s">
        <v>138</v>
      </c>
      <c r="F33" s="180">
        <v>7920</v>
      </c>
      <c r="G33" s="180">
        <v>8167.5</v>
      </c>
      <c r="H33" s="180">
        <v>7542</v>
      </c>
      <c r="I33" s="180">
        <f>H33-G33</f>
        <v>-625.5</v>
      </c>
      <c r="J33" s="187">
        <f>H33/G33%</f>
        <v>92.34159779614325</v>
      </c>
      <c r="K33" s="187">
        <f>H33/F33%</f>
        <v>95.22727272727272</v>
      </c>
      <c r="L33" s="180" t="s">
        <v>389</v>
      </c>
    </row>
    <row r="34" spans="1:12" ht="12.75">
      <c r="A34" s="181" t="s">
        <v>6</v>
      </c>
      <c r="B34" s="181" t="s">
        <v>162</v>
      </c>
      <c r="C34" s="190"/>
      <c r="D34" s="199" t="s">
        <v>139</v>
      </c>
      <c r="E34" s="205"/>
      <c r="F34" s="205"/>
      <c r="G34" s="205"/>
      <c r="H34" s="205"/>
      <c r="I34" s="205"/>
      <c r="J34" s="205"/>
      <c r="K34" s="205"/>
      <c r="L34" s="206"/>
    </row>
    <row r="35" spans="1:12" ht="65.25" customHeight="1">
      <c r="A35" s="179" t="s">
        <v>6</v>
      </c>
      <c r="B35" s="179" t="s">
        <v>162</v>
      </c>
      <c r="C35" s="180">
        <v>1</v>
      </c>
      <c r="D35" s="184" t="s">
        <v>140</v>
      </c>
      <c r="E35" s="174" t="s">
        <v>141</v>
      </c>
      <c r="F35" s="185">
        <v>987.6</v>
      </c>
      <c r="G35" s="185">
        <v>3029.3</v>
      </c>
      <c r="H35" s="185">
        <v>1023.5</v>
      </c>
      <c r="I35" s="185">
        <f>H35-G35</f>
        <v>-2005.8000000000002</v>
      </c>
      <c r="J35" s="185">
        <f>H35/G35%</f>
        <v>33.78668339220282</v>
      </c>
      <c r="K35" s="185">
        <f>H35/F35%</f>
        <v>103.6350749291211</v>
      </c>
      <c r="L35" s="188" t="s">
        <v>388</v>
      </c>
    </row>
    <row r="36" spans="1:12" ht="42" customHeight="1">
      <c r="A36" s="179" t="s">
        <v>6</v>
      </c>
      <c r="B36" s="179" t="s">
        <v>162</v>
      </c>
      <c r="C36" s="180">
        <v>2</v>
      </c>
      <c r="D36" s="184" t="s">
        <v>142</v>
      </c>
      <c r="E36" s="174" t="s">
        <v>141</v>
      </c>
      <c r="F36" s="185">
        <v>0</v>
      </c>
      <c r="G36" s="185">
        <v>0</v>
      </c>
      <c r="H36" s="185">
        <v>0</v>
      </c>
      <c r="I36" s="185">
        <f>H36-G36</f>
        <v>0</v>
      </c>
      <c r="J36" s="185">
        <v>0</v>
      </c>
      <c r="K36" s="185">
        <v>0</v>
      </c>
      <c r="L36" s="186" t="s">
        <v>324</v>
      </c>
    </row>
    <row r="37" spans="1:12" ht="38.25" customHeight="1">
      <c r="A37" s="179" t="s">
        <v>6</v>
      </c>
      <c r="B37" s="179" t="s">
        <v>162</v>
      </c>
      <c r="C37" s="180">
        <v>3</v>
      </c>
      <c r="D37" s="184" t="s">
        <v>143</v>
      </c>
      <c r="E37" s="174" t="s">
        <v>144</v>
      </c>
      <c r="F37" s="185">
        <v>655.1</v>
      </c>
      <c r="G37" s="185">
        <v>684.10125</v>
      </c>
      <c r="H37" s="185">
        <v>720.4</v>
      </c>
      <c r="I37" s="185">
        <f>H37-G37</f>
        <v>36.29874999999993</v>
      </c>
      <c r="J37" s="185">
        <f>H37/G37%</f>
        <v>105.30604936038341</v>
      </c>
      <c r="K37" s="185">
        <f>H37/F37%</f>
        <v>109.96794382537017</v>
      </c>
      <c r="L37" s="185"/>
    </row>
    <row r="38" spans="1:12" ht="69.75" customHeight="1">
      <c r="A38" s="179" t="s">
        <v>6</v>
      </c>
      <c r="B38" s="179" t="s">
        <v>162</v>
      </c>
      <c r="C38" s="180">
        <v>4</v>
      </c>
      <c r="D38" s="184" t="s">
        <v>145</v>
      </c>
      <c r="E38" s="174" t="s">
        <v>146</v>
      </c>
      <c r="F38" s="185">
        <v>27.1</v>
      </c>
      <c r="G38" s="185">
        <v>26.46</v>
      </c>
      <c r="H38" s="185">
        <v>26</v>
      </c>
      <c r="I38" s="185">
        <f>H38-G38</f>
        <v>-0.46000000000000085</v>
      </c>
      <c r="J38" s="185">
        <f>H38/G38%</f>
        <v>98.2615268329554</v>
      </c>
      <c r="K38" s="185">
        <f>H38/F38%</f>
        <v>95.94095940959409</v>
      </c>
      <c r="L38" s="186" t="s">
        <v>393</v>
      </c>
    </row>
    <row r="39" spans="1:12" ht="69.75" customHeight="1">
      <c r="A39" s="179" t="s">
        <v>6</v>
      </c>
      <c r="B39" s="179" t="s">
        <v>162</v>
      </c>
      <c r="C39" s="180">
        <v>5</v>
      </c>
      <c r="D39" s="184" t="s">
        <v>147</v>
      </c>
      <c r="E39" s="174" t="s">
        <v>125</v>
      </c>
      <c r="F39" s="185">
        <v>82</v>
      </c>
      <c r="G39" s="185">
        <v>80</v>
      </c>
      <c r="H39" s="185">
        <v>84</v>
      </c>
      <c r="I39" s="185">
        <f>H39-G39</f>
        <v>4</v>
      </c>
      <c r="J39" s="185">
        <f>H39/G39%</f>
        <v>105</v>
      </c>
      <c r="K39" s="185">
        <f>H39/F39%</f>
        <v>102.43902439024392</v>
      </c>
      <c r="L39" s="186" t="s">
        <v>392</v>
      </c>
    </row>
    <row r="40" spans="1:12" ht="12.75" customHeight="1">
      <c r="A40" s="181" t="s">
        <v>6</v>
      </c>
      <c r="B40" s="181" t="s">
        <v>60</v>
      </c>
      <c r="C40" s="190"/>
      <c r="D40" s="199" t="s">
        <v>64</v>
      </c>
      <c r="E40" s="200"/>
      <c r="F40" s="200"/>
      <c r="G40" s="200"/>
      <c r="H40" s="200"/>
      <c r="I40" s="200"/>
      <c r="J40" s="200"/>
      <c r="K40" s="200"/>
      <c r="L40" s="201"/>
    </row>
    <row r="41" spans="1:14" ht="284.25" customHeight="1">
      <c r="A41" s="179" t="s">
        <v>6</v>
      </c>
      <c r="B41" s="179" t="s">
        <v>60</v>
      </c>
      <c r="C41" s="180">
        <v>1</v>
      </c>
      <c r="D41" s="184" t="s">
        <v>58</v>
      </c>
      <c r="E41" s="180" t="s">
        <v>59</v>
      </c>
      <c r="F41" s="180">
        <v>259.2</v>
      </c>
      <c r="G41" s="180">
        <v>178.8</v>
      </c>
      <c r="H41" s="180">
        <v>262.8</v>
      </c>
      <c r="I41" s="284">
        <f>H41-G41</f>
        <v>84</v>
      </c>
      <c r="J41" s="284">
        <f>H41/G41%</f>
        <v>146.9798657718121</v>
      </c>
      <c r="K41" s="284">
        <f>H41/F41%</f>
        <v>101.38888888888889</v>
      </c>
      <c r="L41" s="191" t="s">
        <v>391</v>
      </c>
      <c r="N41" s="22"/>
    </row>
    <row r="42" spans="1:12" ht="42.75" customHeight="1">
      <c r="A42" s="179" t="s">
        <v>6</v>
      </c>
      <c r="B42" s="179" t="s">
        <v>60</v>
      </c>
      <c r="C42" s="180">
        <v>2</v>
      </c>
      <c r="D42" s="184" t="s">
        <v>61</v>
      </c>
      <c r="E42" s="189" t="s">
        <v>62</v>
      </c>
      <c r="F42" s="189">
        <v>1</v>
      </c>
      <c r="G42" s="189">
        <v>1</v>
      </c>
      <c r="H42" s="189">
        <v>8</v>
      </c>
      <c r="I42" s="192">
        <f>H42-G42</f>
        <v>7</v>
      </c>
      <c r="J42" s="192">
        <f>H42/G42%</f>
        <v>800</v>
      </c>
      <c r="K42" s="192">
        <f>H42/F42%</f>
        <v>800</v>
      </c>
      <c r="L42" s="197" t="s">
        <v>394</v>
      </c>
    </row>
    <row r="43" spans="1:12" ht="341.25" customHeight="1">
      <c r="A43" s="179" t="s">
        <v>6</v>
      </c>
      <c r="B43" s="179" t="s">
        <v>60</v>
      </c>
      <c r="C43" s="180">
        <v>3</v>
      </c>
      <c r="D43" s="173" t="s">
        <v>63</v>
      </c>
      <c r="E43" s="189" t="s">
        <v>62</v>
      </c>
      <c r="F43" s="189">
        <v>0</v>
      </c>
      <c r="G43" s="189">
        <v>5</v>
      </c>
      <c r="H43" s="189">
        <v>20</v>
      </c>
      <c r="I43" s="192">
        <f>H43-G43</f>
        <v>15</v>
      </c>
      <c r="J43" s="192">
        <f>H43/G43%</f>
        <v>400</v>
      </c>
      <c r="K43" s="192" t="e">
        <f>H43/F43%</f>
        <v>#DIV/0!</v>
      </c>
      <c r="L43" s="198"/>
    </row>
    <row r="44" ht="12.75">
      <c r="N44" t="s">
        <v>109</v>
      </c>
    </row>
  </sheetData>
  <sheetProtection/>
  <mergeCells count="19">
    <mergeCell ref="I9:I11"/>
    <mergeCell ref="L19:L20"/>
    <mergeCell ref="L21:L22"/>
    <mergeCell ref="L42:L43"/>
    <mergeCell ref="D12:L12"/>
    <mergeCell ref="D40:L40"/>
    <mergeCell ref="D14:L14"/>
    <mergeCell ref="D28:L28"/>
    <mergeCell ref="D34:L34"/>
    <mergeCell ref="A5:L5"/>
    <mergeCell ref="I1:M4"/>
    <mergeCell ref="C9:C11"/>
    <mergeCell ref="D9:D11"/>
    <mergeCell ref="E9:E11"/>
    <mergeCell ref="A9:B10"/>
    <mergeCell ref="F9:H9"/>
    <mergeCell ref="J9:J11"/>
    <mergeCell ref="K9:K11"/>
    <mergeCell ref="L9:L11"/>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86"/>
  <sheetViews>
    <sheetView zoomScale="87" zoomScaleNormal="87" zoomScalePageLayoutView="0" workbookViewId="0" topLeftCell="A1">
      <selection activeCell="J11" sqref="J11"/>
    </sheetView>
  </sheetViews>
  <sheetFormatPr defaultColWidth="9.00390625" defaultRowHeight="12.75"/>
  <cols>
    <col min="1" max="4" width="3.00390625" style="0" customWidth="1"/>
    <col min="5" max="5" width="33.25390625" style="0" customWidth="1"/>
    <col min="6" max="6" width="13.00390625" style="0" customWidth="1"/>
    <col min="7" max="7" width="10.125" style="0" customWidth="1"/>
    <col min="8" max="8" width="8.875" style="0" customWidth="1"/>
    <col min="9" max="9" width="23.875" style="0" customWidth="1"/>
    <col min="10" max="10" width="23.25390625" style="314" customWidth="1"/>
    <col min="11" max="11" width="14.75390625" style="314" customWidth="1"/>
    <col min="12" max="12" width="9.125" style="0" hidden="1" customWidth="1"/>
  </cols>
  <sheetData>
    <row r="1" spans="9:11" ht="39" customHeight="1">
      <c r="I1" s="207" t="s">
        <v>261</v>
      </c>
      <c r="J1" s="207"/>
      <c r="K1" s="207"/>
    </row>
    <row r="2" spans="1:11" ht="12.75">
      <c r="A2" s="208" t="s">
        <v>342</v>
      </c>
      <c r="B2" s="208"/>
      <c r="C2" s="208"/>
      <c r="D2" s="208"/>
      <c r="E2" s="208"/>
      <c r="F2" s="208"/>
      <c r="G2" s="208"/>
      <c r="H2" s="208"/>
      <c r="I2" s="208"/>
      <c r="J2" s="208"/>
      <c r="K2" s="208"/>
    </row>
    <row r="3" spans="1:11" ht="12.75">
      <c r="A3" s="65"/>
      <c r="B3" s="65"/>
      <c r="C3" s="65"/>
      <c r="D3" s="65"/>
      <c r="E3" s="65"/>
      <c r="F3" s="65"/>
      <c r="G3" s="65"/>
      <c r="H3" s="65"/>
      <c r="I3" s="65"/>
      <c r="J3" s="295"/>
      <c r="K3" s="295"/>
    </row>
    <row r="4" spans="1:11" ht="12.75">
      <c r="A4" s="65"/>
      <c r="B4" s="63" t="s">
        <v>253</v>
      </c>
      <c r="C4" s="65"/>
      <c r="D4" s="65"/>
      <c r="E4" s="65"/>
      <c r="F4" s="65"/>
      <c r="G4" s="65"/>
      <c r="H4" s="65"/>
      <c r="I4" s="65"/>
      <c r="J4" s="295"/>
      <c r="K4" s="295"/>
    </row>
    <row r="5" spans="1:11" ht="12.75">
      <c r="A5" s="2"/>
      <c r="B5" s="2"/>
      <c r="C5" s="2"/>
      <c r="D5" s="3"/>
      <c r="E5" s="3"/>
      <c r="F5" s="3"/>
      <c r="G5" s="3"/>
      <c r="H5" s="3"/>
      <c r="I5" s="3"/>
      <c r="J5" s="296"/>
      <c r="K5" s="296"/>
    </row>
    <row r="6" spans="1:11" ht="43.5" customHeight="1">
      <c r="A6" s="209" t="s">
        <v>0</v>
      </c>
      <c r="B6" s="209"/>
      <c r="C6" s="209"/>
      <c r="D6" s="209"/>
      <c r="E6" s="209" t="s">
        <v>15</v>
      </c>
      <c r="F6" s="209" t="s">
        <v>21</v>
      </c>
      <c r="G6" s="209" t="s">
        <v>262</v>
      </c>
      <c r="H6" s="210" t="s">
        <v>263</v>
      </c>
      <c r="I6" s="209" t="s">
        <v>7</v>
      </c>
      <c r="J6" s="297" t="s">
        <v>265</v>
      </c>
      <c r="K6" s="297" t="s">
        <v>264</v>
      </c>
    </row>
    <row r="7" spans="1:11" ht="22.5">
      <c r="A7" s="34" t="s">
        <v>14</v>
      </c>
      <c r="B7" s="34" t="s">
        <v>4</v>
      </c>
      <c r="C7" s="34" t="s">
        <v>8</v>
      </c>
      <c r="D7" s="34" t="s">
        <v>9</v>
      </c>
      <c r="E7" s="210"/>
      <c r="F7" s="210"/>
      <c r="G7" s="210"/>
      <c r="H7" s="211"/>
      <c r="I7" s="210"/>
      <c r="J7" s="298"/>
      <c r="K7" s="298"/>
    </row>
    <row r="8" spans="1:11" ht="12.75">
      <c r="A8" s="36" t="s">
        <v>6</v>
      </c>
      <c r="B8" s="37"/>
      <c r="C8" s="37"/>
      <c r="D8" s="37"/>
      <c r="E8" s="221" t="s">
        <v>216</v>
      </c>
      <c r="F8" s="222"/>
      <c r="G8" s="222"/>
      <c r="H8" s="222"/>
      <c r="I8" s="222"/>
      <c r="J8" s="222"/>
      <c r="K8" s="223"/>
    </row>
    <row r="9" spans="1:12" ht="15">
      <c r="A9" s="35" t="s">
        <v>6</v>
      </c>
      <c r="B9" s="35" t="s">
        <v>148</v>
      </c>
      <c r="C9" s="35"/>
      <c r="D9" s="35"/>
      <c r="E9" s="215" t="s">
        <v>217</v>
      </c>
      <c r="F9" s="216"/>
      <c r="G9" s="216"/>
      <c r="H9" s="216"/>
      <c r="I9" s="216"/>
      <c r="J9" s="216"/>
      <c r="K9" s="217"/>
      <c r="L9" s="25"/>
    </row>
    <row r="10" spans="1:12" ht="132" customHeight="1">
      <c r="A10" s="29" t="s">
        <v>6</v>
      </c>
      <c r="B10" s="29" t="s">
        <v>148</v>
      </c>
      <c r="C10" s="29" t="s">
        <v>10</v>
      </c>
      <c r="D10" s="29"/>
      <c r="E10" s="30" t="s">
        <v>149</v>
      </c>
      <c r="F10" s="24" t="s">
        <v>150</v>
      </c>
      <c r="G10" s="24" t="s">
        <v>343</v>
      </c>
      <c r="H10" s="24"/>
      <c r="I10" s="30" t="s">
        <v>152</v>
      </c>
      <c r="J10" s="173" t="s">
        <v>339</v>
      </c>
      <c r="K10" s="174"/>
      <c r="L10" s="117">
        <v>1</v>
      </c>
    </row>
    <row r="11" spans="1:12" ht="102">
      <c r="A11" s="29" t="s">
        <v>6</v>
      </c>
      <c r="B11" s="29" t="s">
        <v>148</v>
      </c>
      <c r="C11" s="29" t="s">
        <v>11</v>
      </c>
      <c r="D11" s="29"/>
      <c r="E11" s="30" t="s">
        <v>153</v>
      </c>
      <c r="F11" s="24" t="s">
        <v>150</v>
      </c>
      <c r="G11" s="24" t="s">
        <v>343</v>
      </c>
      <c r="H11" s="24"/>
      <c r="I11" s="30" t="s">
        <v>154</v>
      </c>
      <c r="J11" s="173" t="s">
        <v>275</v>
      </c>
      <c r="K11" s="174" t="s">
        <v>276</v>
      </c>
      <c r="L11" s="117">
        <v>0</v>
      </c>
    </row>
    <row r="12" spans="1:12" ht="267.75" customHeight="1">
      <c r="A12" s="29" t="s">
        <v>6</v>
      </c>
      <c r="B12" s="29" t="s">
        <v>148</v>
      </c>
      <c r="C12" s="29" t="s">
        <v>12</v>
      </c>
      <c r="D12" s="29"/>
      <c r="E12" s="30" t="s">
        <v>155</v>
      </c>
      <c r="F12" s="24"/>
      <c r="G12" s="24"/>
      <c r="H12" s="24"/>
      <c r="I12" s="30"/>
      <c r="J12" s="173" t="s">
        <v>384</v>
      </c>
      <c r="K12" s="174" t="s">
        <v>337</v>
      </c>
      <c r="L12" s="117">
        <v>1</v>
      </c>
    </row>
    <row r="13" spans="1:12" ht="409.5" customHeight="1">
      <c r="A13" s="29" t="s">
        <v>6</v>
      </c>
      <c r="B13" s="29" t="s">
        <v>148</v>
      </c>
      <c r="C13" s="29" t="s">
        <v>12</v>
      </c>
      <c r="D13" s="29" t="s">
        <v>148</v>
      </c>
      <c r="E13" s="32" t="s">
        <v>156</v>
      </c>
      <c r="F13" s="24" t="s">
        <v>157</v>
      </c>
      <c r="G13" s="24" t="s">
        <v>151</v>
      </c>
      <c r="H13" s="24"/>
      <c r="I13" s="30" t="s">
        <v>158</v>
      </c>
      <c r="J13" s="173" t="s">
        <v>368</v>
      </c>
      <c r="K13" s="174" t="s">
        <v>369</v>
      </c>
      <c r="L13">
        <v>1</v>
      </c>
    </row>
    <row r="14" spans="1:12" ht="306.75" customHeight="1">
      <c r="A14" s="29" t="s">
        <v>6</v>
      </c>
      <c r="B14" s="29" t="s">
        <v>148</v>
      </c>
      <c r="C14" s="29" t="s">
        <v>12</v>
      </c>
      <c r="D14" s="29" t="s">
        <v>159</v>
      </c>
      <c r="E14" s="32" t="s">
        <v>160</v>
      </c>
      <c r="F14" s="24" t="s">
        <v>157</v>
      </c>
      <c r="G14" s="24" t="s">
        <v>343</v>
      </c>
      <c r="H14" s="24"/>
      <c r="I14" s="30" t="s">
        <v>161</v>
      </c>
      <c r="J14" s="173" t="s">
        <v>385</v>
      </c>
      <c r="K14" s="287" t="s">
        <v>369</v>
      </c>
      <c r="L14">
        <v>0.5</v>
      </c>
    </row>
    <row r="15" spans="1:12" ht="317.25" customHeight="1">
      <c r="A15" s="29" t="s">
        <v>6</v>
      </c>
      <c r="B15" s="29" t="s">
        <v>148</v>
      </c>
      <c r="C15" s="29" t="s">
        <v>12</v>
      </c>
      <c r="D15" s="29" t="s">
        <v>162</v>
      </c>
      <c r="E15" s="31" t="s">
        <v>163</v>
      </c>
      <c r="F15" s="24" t="s">
        <v>157</v>
      </c>
      <c r="G15" s="24" t="s">
        <v>343</v>
      </c>
      <c r="H15" s="24"/>
      <c r="I15" s="30" t="s">
        <v>164</v>
      </c>
      <c r="J15" s="173" t="s">
        <v>370</v>
      </c>
      <c r="K15" s="174" t="s">
        <v>369</v>
      </c>
      <c r="L15">
        <v>0.5</v>
      </c>
    </row>
    <row r="16" spans="1:12" ht="38.25">
      <c r="A16" s="29" t="s">
        <v>6</v>
      </c>
      <c r="B16" s="29" t="s">
        <v>148</v>
      </c>
      <c r="C16" s="29" t="s">
        <v>12</v>
      </c>
      <c r="D16" s="29" t="s">
        <v>60</v>
      </c>
      <c r="E16" s="32" t="s">
        <v>165</v>
      </c>
      <c r="F16" s="24" t="s">
        <v>150</v>
      </c>
      <c r="G16" s="24" t="s">
        <v>343</v>
      </c>
      <c r="H16" s="24"/>
      <c r="I16" s="30" t="s">
        <v>166</v>
      </c>
      <c r="J16" s="173"/>
      <c r="K16" s="174" t="s">
        <v>320</v>
      </c>
      <c r="L16">
        <v>0</v>
      </c>
    </row>
    <row r="17" spans="1:12" ht="57.75" customHeight="1">
      <c r="A17" s="29" t="s">
        <v>6</v>
      </c>
      <c r="B17" s="29" t="s">
        <v>148</v>
      </c>
      <c r="C17" s="29" t="s">
        <v>12</v>
      </c>
      <c r="D17" s="29" t="s">
        <v>167</v>
      </c>
      <c r="E17" s="32" t="s">
        <v>168</v>
      </c>
      <c r="F17" s="24" t="s">
        <v>150</v>
      </c>
      <c r="G17" s="24" t="s">
        <v>343</v>
      </c>
      <c r="H17" s="24"/>
      <c r="I17" s="30" t="s">
        <v>323</v>
      </c>
      <c r="J17" s="173" t="s">
        <v>321</v>
      </c>
      <c r="K17" s="299"/>
      <c r="L17">
        <v>1</v>
      </c>
    </row>
    <row r="18" spans="1:12" ht="127.5">
      <c r="A18" s="29" t="s">
        <v>6</v>
      </c>
      <c r="B18" s="29" t="s">
        <v>148</v>
      </c>
      <c r="C18" s="29" t="s">
        <v>13</v>
      </c>
      <c r="D18" s="29"/>
      <c r="E18" s="30" t="s">
        <v>169</v>
      </c>
      <c r="F18" s="24" t="s">
        <v>157</v>
      </c>
      <c r="G18" s="24" t="s">
        <v>343</v>
      </c>
      <c r="H18" s="24"/>
      <c r="I18" s="30" t="s">
        <v>170</v>
      </c>
      <c r="J18" s="173" t="s">
        <v>322</v>
      </c>
      <c r="K18" s="174"/>
      <c r="L18">
        <v>1</v>
      </c>
    </row>
    <row r="19" spans="1:12" ht="196.5" customHeight="1">
      <c r="A19" s="29" t="s">
        <v>6</v>
      </c>
      <c r="B19" s="29" t="s">
        <v>148</v>
      </c>
      <c r="C19" s="29" t="s">
        <v>6</v>
      </c>
      <c r="D19" s="29"/>
      <c r="E19" s="30" t="s">
        <v>171</v>
      </c>
      <c r="F19" s="24" t="s">
        <v>150</v>
      </c>
      <c r="G19" s="24" t="s">
        <v>343</v>
      </c>
      <c r="H19" s="24"/>
      <c r="I19" s="30" t="s">
        <v>172</v>
      </c>
      <c r="J19" s="173"/>
      <c r="K19" s="299"/>
      <c r="L19">
        <v>1</v>
      </c>
    </row>
    <row r="20" spans="1:12" ht="107.25" customHeight="1">
      <c r="A20" s="29" t="s">
        <v>6</v>
      </c>
      <c r="B20" s="29" t="s">
        <v>148</v>
      </c>
      <c r="C20" s="29" t="s">
        <v>16</v>
      </c>
      <c r="D20" s="29"/>
      <c r="E20" s="30" t="s">
        <v>173</v>
      </c>
      <c r="F20" s="24" t="s">
        <v>150</v>
      </c>
      <c r="G20" s="24" t="s">
        <v>343</v>
      </c>
      <c r="H20" s="24"/>
      <c r="I20" s="30" t="s">
        <v>174</v>
      </c>
      <c r="J20" s="173" t="s">
        <v>277</v>
      </c>
      <c r="K20" s="174"/>
      <c r="L20">
        <v>1</v>
      </c>
    </row>
    <row r="21" spans="1:12" ht="231.75" customHeight="1">
      <c r="A21" s="29" t="s">
        <v>6</v>
      </c>
      <c r="B21" s="29" t="s">
        <v>148</v>
      </c>
      <c r="C21" s="29" t="s">
        <v>17</v>
      </c>
      <c r="D21" s="29"/>
      <c r="E21" s="30" t="s">
        <v>175</v>
      </c>
      <c r="F21" s="24" t="s">
        <v>150</v>
      </c>
      <c r="G21" s="24" t="s">
        <v>343</v>
      </c>
      <c r="H21" s="24"/>
      <c r="I21" s="30" t="s">
        <v>176</v>
      </c>
      <c r="J21" s="173" t="s">
        <v>371</v>
      </c>
      <c r="K21" s="174"/>
      <c r="L21">
        <v>1</v>
      </c>
    </row>
    <row r="22" spans="1:12" ht="409.5" customHeight="1">
      <c r="A22" s="29" t="s">
        <v>6</v>
      </c>
      <c r="B22" s="29" t="s">
        <v>148</v>
      </c>
      <c r="C22" s="29" t="s">
        <v>177</v>
      </c>
      <c r="D22" s="29"/>
      <c r="E22" s="30" t="s">
        <v>178</v>
      </c>
      <c r="F22" s="24" t="s">
        <v>157</v>
      </c>
      <c r="G22" s="24" t="s">
        <v>343</v>
      </c>
      <c r="H22" s="24"/>
      <c r="I22" s="30" t="s">
        <v>179</v>
      </c>
      <c r="J22" s="173" t="s">
        <v>372</v>
      </c>
      <c r="K22" s="174"/>
      <c r="L22">
        <v>1</v>
      </c>
    </row>
    <row r="23" spans="1:12" ht="76.5">
      <c r="A23" s="29" t="s">
        <v>6</v>
      </c>
      <c r="B23" s="29" t="s">
        <v>148</v>
      </c>
      <c r="C23" s="29" t="s">
        <v>18</v>
      </c>
      <c r="D23" s="29"/>
      <c r="E23" s="30" t="s">
        <v>180</v>
      </c>
      <c r="F23" s="24"/>
      <c r="G23" s="24" t="s">
        <v>343</v>
      </c>
      <c r="H23" s="24"/>
      <c r="I23" s="30"/>
      <c r="J23" s="173"/>
      <c r="K23" s="174"/>
      <c r="L23">
        <f>SUM(L24:L25)/2</f>
        <v>1</v>
      </c>
    </row>
    <row r="24" spans="1:12" ht="279" customHeight="1">
      <c r="A24" s="29" t="s">
        <v>6</v>
      </c>
      <c r="B24" s="29" t="s">
        <v>148</v>
      </c>
      <c r="C24" s="29" t="s">
        <v>18</v>
      </c>
      <c r="D24" s="29" t="s">
        <v>148</v>
      </c>
      <c r="E24" s="30" t="s">
        <v>181</v>
      </c>
      <c r="F24" s="24" t="s">
        <v>150</v>
      </c>
      <c r="G24" s="24" t="s">
        <v>343</v>
      </c>
      <c r="H24" s="24"/>
      <c r="I24" s="30" t="s">
        <v>182</v>
      </c>
      <c r="J24" s="173" t="s">
        <v>373</v>
      </c>
      <c r="K24" s="299"/>
      <c r="L24" s="117">
        <v>1</v>
      </c>
    </row>
    <row r="25" spans="1:12" ht="175.5" customHeight="1">
      <c r="A25" s="29" t="s">
        <v>6</v>
      </c>
      <c r="B25" s="29" t="s">
        <v>148</v>
      </c>
      <c r="C25" s="29" t="s">
        <v>18</v>
      </c>
      <c r="D25" s="29" t="s">
        <v>159</v>
      </c>
      <c r="E25" s="30" t="s">
        <v>183</v>
      </c>
      <c r="F25" s="24" t="s">
        <v>150</v>
      </c>
      <c r="G25" s="24" t="s">
        <v>343</v>
      </c>
      <c r="H25" s="24"/>
      <c r="I25" s="30" t="s">
        <v>184</v>
      </c>
      <c r="J25" s="173" t="s">
        <v>374</v>
      </c>
      <c r="K25" s="174"/>
      <c r="L25" s="26">
        <v>1</v>
      </c>
    </row>
    <row r="26" spans="1:12" ht="249" customHeight="1">
      <c r="A26" s="29" t="s">
        <v>6</v>
      </c>
      <c r="B26" s="29" t="s">
        <v>148</v>
      </c>
      <c r="C26" s="29" t="s">
        <v>18</v>
      </c>
      <c r="D26" s="29" t="s">
        <v>162</v>
      </c>
      <c r="E26" s="33" t="s">
        <v>185</v>
      </c>
      <c r="F26" s="24" t="s">
        <v>150</v>
      </c>
      <c r="G26" s="24" t="s">
        <v>343</v>
      </c>
      <c r="H26" s="24"/>
      <c r="I26" s="30" t="s">
        <v>186</v>
      </c>
      <c r="J26" s="173" t="s">
        <v>375</v>
      </c>
      <c r="K26" s="299"/>
      <c r="L26" s="27">
        <v>1</v>
      </c>
    </row>
    <row r="27" spans="1:12" ht="103.5" customHeight="1">
      <c r="A27" s="29" t="s">
        <v>6</v>
      </c>
      <c r="B27" s="29" t="s">
        <v>148</v>
      </c>
      <c r="C27" s="29" t="s">
        <v>19</v>
      </c>
      <c r="D27" s="29"/>
      <c r="E27" s="30" t="s">
        <v>187</v>
      </c>
      <c r="F27" s="24" t="s">
        <v>150</v>
      </c>
      <c r="G27" s="24" t="s">
        <v>343</v>
      </c>
      <c r="H27" s="24"/>
      <c r="I27" s="30" t="s">
        <v>188</v>
      </c>
      <c r="J27" s="173" t="s">
        <v>376</v>
      </c>
      <c r="K27" s="299"/>
      <c r="L27" s="117">
        <v>1</v>
      </c>
    </row>
    <row r="28" spans="1:12" ht="99" customHeight="1">
      <c r="A28" s="29" t="s">
        <v>6</v>
      </c>
      <c r="B28" s="29" t="s">
        <v>148</v>
      </c>
      <c r="C28" s="29" t="s">
        <v>20</v>
      </c>
      <c r="D28" s="29"/>
      <c r="E28" s="30" t="s">
        <v>189</v>
      </c>
      <c r="F28" s="24" t="s">
        <v>150</v>
      </c>
      <c r="G28" s="24" t="s">
        <v>343</v>
      </c>
      <c r="H28" s="24"/>
      <c r="I28" s="30" t="s">
        <v>190</v>
      </c>
      <c r="J28" s="173"/>
      <c r="K28" s="299"/>
      <c r="L28" s="117">
        <v>1</v>
      </c>
    </row>
    <row r="29" spans="1:11" ht="12.75">
      <c r="A29" s="38" t="s">
        <v>6</v>
      </c>
      <c r="B29" s="38" t="s">
        <v>159</v>
      </c>
      <c r="C29" s="38"/>
      <c r="D29" s="38"/>
      <c r="E29" s="218" t="s">
        <v>191</v>
      </c>
      <c r="F29" s="219"/>
      <c r="G29" s="219"/>
      <c r="H29" s="219"/>
      <c r="I29" s="219"/>
      <c r="J29" s="219"/>
      <c r="K29" s="220"/>
    </row>
    <row r="30" spans="1:12" ht="171.75" customHeight="1">
      <c r="A30" s="39" t="s">
        <v>6</v>
      </c>
      <c r="B30" s="39" t="s">
        <v>159</v>
      </c>
      <c r="C30" s="39" t="s">
        <v>10</v>
      </c>
      <c r="D30" s="38"/>
      <c r="E30" s="40" t="s">
        <v>192</v>
      </c>
      <c r="F30" s="41" t="s">
        <v>23</v>
      </c>
      <c r="G30" s="42" t="s">
        <v>344</v>
      </c>
      <c r="H30" s="42"/>
      <c r="I30" s="43" t="s">
        <v>193</v>
      </c>
      <c r="J30" s="300" t="s">
        <v>279</v>
      </c>
      <c r="K30" s="301"/>
      <c r="L30">
        <v>1</v>
      </c>
    </row>
    <row r="31" spans="1:12" ht="111.75" customHeight="1">
      <c r="A31" s="39" t="s">
        <v>6</v>
      </c>
      <c r="B31" s="39" t="s">
        <v>159</v>
      </c>
      <c r="C31" s="39" t="s">
        <v>11</v>
      </c>
      <c r="D31" s="39"/>
      <c r="E31" s="40" t="s">
        <v>194</v>
      </c>
      <c r="F31" s="41" t="s">
        <v>195</v>
      </c>
      <c r="G31" s="42" t="s">
        <v>344</v>
      </c>
      <c r="H31" s="41"/>
      <c r="I31" s="43" t="s">
        <v>196</v>
      </c>
      <c r="J31" s="300" t="s">
        <v>278</v>
      </c>
      <c r="K31" s="302"/>
      <c r="L31">
        <v>1</v>
      </c>
    </row>
    <row r="32" spans="1:12" ht="147" customHeight="1">
      <c r="A32" s="39" t="s">
        <v>6</v>
      </c>
      <c r="B32" s="39" t="s">
        <v>159</v>
      </c>
      <c r="C32" s="39" t="s">
        <v>12</v>
      </c>
      <c r="D32" s="39"/>
      <c r="E32" s="40" t="s">
        <v>197</v>
      </c>
      <c r="F32" s="41" t="s">
        <v>198</v>
      </c>
      <c r="G32" s="42" t="s">
        <v>344</v>
      </c>
      <c r="H32" s="41"/>
      <c r="I32" s="43" t="s">
        <v>199</v>
      </c>
      <c r="J32" s="300" t="s">
        <v>312</v>
      </c>
      <c r="K32" s="302"/>
      <c r="L32">
        <v>1</v>
      </c>
    </row>
    <row r="33" spans="1:12" ht="67.5" customHeight="1">
      <c r="A33" s="39" t="s">
        <v>6</v>
      </c>
      <c r="B33" s="39" t="s">
        <v>159</v>
      </c>
      <c r="C33" s="39" t="s">
        <v>13</v>
      </c>
      <c r="D33" s="39"/>
      <c r="E33" s="43" t="s">
        <v>200</v>
      </c>
      <c r="F33" s="41" t="s">
        <v>201</v>
      </c>
      <c r="G33" s="41" t="s">
        <v>344</v>
      </c>
      <c r="H33" s="41"/>
      <c r="I33" s="43" t="s">
        <v>202</v>
      </c>
      <c r="J33" s="300" t="s">
        <v>334</v>
      </c>
      <c r="K33" s="302" t="s">
        <v>335</v>
      </c>
      <c r="L33">
        <v>1</v>
      </c>
    </row>
    <row r="34" spans="1:12" ht="88.5" customHeight="1">
      <c r="A34" s="39" t="s">
        <v>6</v>
      </c>
      <c r="B34" s="39" t="s">
        <v>159</v>
      </c>
      <c r="C34" s="39" t="s">
        <v>6</v>
      </c>
      <c r="D34" s="39"/>
      <c r="E34" s="40" t="s">
        <v>203</v>
      </c>
      <c r="F34" s="41" t="s">
        <v>23</v>
      </c>
      <c r="G34" s="41" t="s">
        <v>22</v>
      </c>
      <c r="H34" s="41"/>
      <c r="I34" s="44" t="s">
        <v>204</v>
      </c>
      <c r="J34" s="303" t="s">
        <v>377</v>
      </c>
      <c r="K34" s="302"/>
      <c r="L34">
        <v>1</v>
      </c>
    </row>
    <row r="35" spans="1:12" ht="129.75" customHeight="1">
      <c r="A35" s="39" t="s">
        <v>6</v>
      </c>
      <c r="B35" s="39" t="s">
        <v>159</v>
      </c>
      <c r="C35" s="39" t="s">
        <v>16</v>
      </c>
      <c r="D35" s="39"/>
      <c r="E35" s="40" t="s">
        <v>205</v>
      </c>
      <c r="F35" s="41" t="s">
        <v>195</v>
      </c>
      <c r="G35" s="41" t="s">
        <v>22</v>
      </c>
      <c r="H35" s="41"/>
      <c r="I35" s="44" t="s">
        <v>206</v>
      </c>
      <c r="J35" s="303" t="s">
        <v>309</v>
      </c>
      <c r="K35" s="302"/>
      <c r="L35">
        <v>1</v>
      </c>
    </row>
    <row r="36" spans="1:12" ht="90.75" customHeight="1">
      <c r="A36" s="39" t="s">
        <v>6</v>
      </c>
      <c r="B36" s="39" t="s">
        <v>159</v>
      </c>
      <c r="C36" s="39" t="s">
        <v>17</v>
      </c>
      <c r="D36" s="39"/>
      <c r="E36" s="40" t="s">
        <v>207</v>
      </c>
      <c r="F36" s="41" t="s">
        <v>23</v>
      </c>
      <c r="G36" s="41" t="s">
        <v>344</v>
      </c>
      <c r="H36" s="41"/>
      <c r="I36" s="44" t="s">
        <v>208</v>
      </c>
      <c r="J36" s="303" t="s">
        <v>313</v>
      </c>
      <c r="K36" s="302"/>
      <c r="L36">
        <v>1</v>
      </c>
    </row>
    <row r="37" spans="1:12" ht="198" customHeight="1">
      <c r="A37" s="39" t="s">
        <v>6</v>
      </c>
      <c r="B37" s="39" t="s">
        <v>159</v>
      </c>
      <c r="C37" s="39" t="s">
        <v>24</v>
      </c>
      <c r="D37" s="39"/>
      <c r="E37" s="40" t="s">
        <v>209</v>
      </c>
      <c r="F37" s="41" t="s">
        <v>195</v>
      </c>
      <c r="G37" s="41" t="s">
        <v>344</v>
      </c>
      <c r="H37" s="41"/>
      <c r="I37" s="44" t="s">
        <v>280</v>
      </c>
      <c r="J37" s="303" t="s">
        <v>314</v>
      </c>
      <c r="K37" s="302"/>
      <c r="L37">
        <v>1</v>
      </c>
    </row>
    <row r="38" spans="1:12" ht="81" customHeight="1">
      <c r="A38" s="39" t="s">
        <v>6</v>
      </c>
      <c r="B38" s="39" t="s">
        <v>159</v>
      </c>
      <c r="C38" s="39" t="s">
        <v>18</v>
      </c>
      <c r="D38" s="39"/>
      <c r="E38" s="40" t="s">
        <v>210</v>
      </c>
      <c r="F38" s="41" t="s">
        <v>195</v>
      </c>
      <c r="G38" s="41" t="s">
        <v>344</v>
      </c>
      <c r="H38" s="41"/>
      <c r="I38" s="43" t="s">
        <v>211</v>
      </c>
      <c r="J38" s="300" t="s">
        <v>310</v>
      </c>
      <c r="K38" s="300"/>
      <c r="L38">
        <v>1</v>
      </c>
    </row>
    <row r="39" spans="1:12" ht="79.5" customHeight="1">
      <c r="A39" s="45" t="s">
        <v>6</v>
      </c>
      <c r="B39" s="45" t="s">
        <v>159</v>
      </c>
      <c r="C39" s="45" t="s">
        <v>19</v>
      </c>
      <c r="D39" s="45"/>
      <c r="E39" s="46" t="s">
        <v>212</v>
      </c>
      <c r="F39" s="47" t="s">
        <v>23</v>
      </c>
      <c r="G39" s="47" t="s">
        <v>344</v>
      </c>
      <c r="H39" s="47"/>
      <c r="I39" s="48" t="s">
        <v>208</v>
      </c>
      <c r="J39" s="304" t="s">
        <v>351</v>
      </c>
      <c r="K39" s="305"/>
      <c r="L39">
        <v>1</v>
      </c>
    </row>
    <row r="40" spans="1:12" ht="77.25" customHeight="1">
      <c r="A40" s="49" t="s">
        <v>6</v>
      </c>
      <c r="B40" s="49" t="s">
        <v>159</v>
      </c>
      <c r="C40" s="49" t="s">
        <v>20</v>
      </c>
      <c r="D40" s="49"/>
      <c r="E40" s="50" t="s">
        <v>213</v>
      </c>
      <c r="F40" s="51" t="s">
        <v>214</v>
      </c>
      <c r="G40" s="51" t="s">
        <v>344</v>
      </c>
      <c r="H40" s="51"/>
      <c r="I40" s="50" t="s">
        <v>215</v>
      </c>
      <c r="J40" s="306" t="s">
        <v>350</v>
      </c>
      <c r="K40" s="307" t="s">
        <v>336</v>
      </c>
      <c r="L40">
        <v>1</v>
      </c>
    </row>
    <row r="41" spans="1:11" ht="12.75">
      <c r="A41" s="28" t="s">
        <v>6</v>
      </c>
      <c r="B41" s="28" t="s">
        <v>162</v>
      </c>
      <c r="C41" s="28"/>
      <c r="D41" s="28"/>
      <c r="E41" s="224" t="s">
        <v>218</v>
      </c>
      <c r="F41" s="225"/>
      <c r="G41" s="225"/>
      <c r="H41" s="225"/>
      <c r="I41" s="225"/>
      <c r="J41" s="225"/>
      <c r="K41" s="226"/>
    </row>
    <row r="42" spans="1:12" ht="67.5" customHeight="1">
      <c r="A42" s="29" t="s">
        <v>6</v>
      </c>
      <c r="B42" s="29" t="s">
        <v>162</v>
      </c>
      <c r="C42" s="29" t="s">
        <v>10</v>
      </c>
      <c r="D42" s="29"/>
      <c r="E42" s="30" t="s">
        <v>219</v>
      </c>
      <c r="F42" s="24" t="s">
        <v>195</v>
      </c>
      <c r="G42" s="24" t="s">
        <v>343</v>
      </c>
      <c r="H42" s="24"/>
      <c r="I42" s="30" t="s">
        <v>220</v>
      </c>
      <c r="J42" s="173" t="s">
        <v>284</v>
      </c>
      <c r="K42" s="174"/>
      <c r="L42">
        <v>1</v>
      </c>
    </row>
    <row r="43" spans="1:12" ht="146.25" customHeight="1">
      <c r="A43" s="29" t="s">
        <v>6</v>
      </c>
      <c r="B43" s="29" t="s">
        <v>162</v>
      </c>
      <c r="C43" s="29" t="s">
        <v>11</v>
      </c>
      <c r="D43" s="29"/>
      <c r="E43" s="30" t="s">
        <v>221</v>
      </c>
      <c r="F43" s="24" t="s">
        <v>195</v>
      </c>
      <c r="G43" s="24" t="s">
        <v>343</v>
      </c>
      <c r="H43" s="24"/>
      <c r="I43" s="30" t="s">
        <v>315</v>
      </c>
      <c r="J43" s="173" t="s">
        <v>349</v>
      </c>
      <c r="K43" s="174"/>
      <c r="L43">
        <v>1</v>
      </c>
    </row>
    <row r="44" spans="1:12" ht="285" customHeight="1">
      <c r="A44" s="29" t="s">
        <v>6</v>
      </c>
      <c r="B44" s="172" t="s">
        <v>162</v>
      </c>
      <c r="C44" s="172" t="s">
        <v>12</v>
      </c>
      <c r="D44" s="172"/>
      <c r="E44" s="173" t="s">
        <v>316</v>
      </c>
      <c r="F44" s="174" t="s">
        <v>222</v>
      </c>
      <c r="G44" s="24" t="s">
        <v>343</v>
      </c>
      <c r="H44" s="174"/>
      <c r="I44" s="173" t="s">
        <v>223</v>
      </c>
      <c r="J44" s="173" t="s">
        <v>347</v>
      </c>
      <c r="K44" s="174"/>
      <c r="L44">
        <v>1</v>
      </c>
    </row>
    <row r="45" spans="1:12" ht="181.5" customHeight="1">
      <c r="A45" s="29" t="s">
        <v>6</v>
      </c>
      <c r="B45" s="172" t="s">
        <v>162</v>
      </c>
      <c r="C45" s="172" t="s">
        <v>13</v>
      </c>
      <c r="D45" s="172"/>
      <c r="E45" s="173" t="s">
        <v>224</v>
      </c>
      <c r="F45" s="174" t="s">
        <v>195</v>
      </c>
      <c r="G45" s="24" t="s">
        <v>343</v>
      </c>
      <c r="H45" s="174"/>
      <c r="I45" s="173" t="s">
        <v>225</v>
      </c>
      <c r="J45" s="173" t="s">
        <v>348</v>
      </c>
      <c r="K45" s="174"/>
      <c r="L45">
        <v>0</v>
      </c>
    </row>
    <row r="46" spans="1:12" ht="176.25" customHeight="1">
      <c r="A46" s="29" t="s">
        <v>6</v>
      </c>
      <c r="B46" s="172" t="s">
        <v>162</v>
      </c>
      <c r="C46" s="172" t="s">
        <v>6</v>
      </c>
      <c r="D46" s="172"/>
      <c r="E46" s="173" t="s">
        <v>226</v>
      </c>
      <c r="F46" s="174" t="s">
        <v>227</v>
      </c>
      <c r="G46" s="24" t="s">
        <v>343</v>
      </c>
      <c r="H46" s="174"/>
      <c r="I46" s="173" t="s">
        <v>228</v>
      </c>
      <c r="J46" s="173" t="s">
        <v>353</v>
      </c>
      <c r="K46" s="174"/>
      <c r="L46">
        <v>1</v>
      </c>
    </row>
    <row r="47" spans="1:12" ht="153.75" customHeight="1">
      <c r="A47" s="29" t="s">
        <v>6</v>
      </c>
      <c r="B47" s="172" t="s">
        <v>162</v>
      </c>
      <c r="C47" s="172" t="s">
        <v>16</v>
      </c>
      <c r="D47" s="172"/>
      <c r="E47" s="173" t="s">
        <v>229</v>
      </c>
      <c r="F47" s="174" t="s">
        <v>195</v>
      </c>
      <c r="G47" s="24" t="s">
        <v>343</v>
      </c>
      <c r="H47" s="174"/>
      <c r="I47" s="173" t="s">
        <v>230</v>
      </c>
      <c r="J47" s="173" t="s">
        <v>354</v>
      </c>
      <c r="K47" s="174"/>
      <c r="L47">
        <v>1</v>
      </c>
    </row>
    <row r="48" spans="1:12" ht="127.5">
      <c r="A48" s="29" t="s">
        <v>6</v>
      </c>
      <c r="B48" s="172" t="s">
        <v>162</v>
      </c>
      <c r="C48" s="172" t="s">
        <v>17</v>
      </c>
      <c r="D48" s="172"/>
      <c r="E48" s="173" t="s">
        <v>231</v>
      </c>
      <c r="F48" s="174" t="s">
        <v>195</v>
      </c>
      <c r="G48" s="24" t="s">
        <v>343</v>
      </c>
      <c r="H48" s="174"/>
      <c r="I48" s="173" t="s">
        <v>232</v>
      </c>
      <c r="J48" s="173" t="s">
        <v>278</v>
      </c>
      <c r="K48" s="174"/>
      <c r="L48">
        <v>1</v>
      </c>
    </row>
    <row r="49" spans="1:11" ht="12.75">
      <c r="A49" s="38" t="s">
        <v>6</v>
      </c>
      <c r="B49" s="175" t="s">
        <v>60</v>
      </c>
      <c r="C49" s="175"/>
      <c r="D49" s="175"/>
      <c r="E49" s="212" t="s">
        <v>104</v>
      </c>
      <c r="F49" s="213"/>
      <c r="G49" s="213"/>
      <c r="H49" s="213"/>
      <c r="I49" s="213"/>
      <c r="J49" s="213"/>
      <c r="K49" s="214"/>
    </row>
    <row r="50" spans="1:12" ht="111" customHeight="1">
      <c r="A50" s="39" t="s">
        <v>6</v>
      </c>
      <c r="B50" s="176" t="s">
        <v>60</v>
      </c>
      <c r="C50" s="176" t="s">
        <v>10</v>
      </c>
      <c r="D50" s="175"/>
      <c r="E50" s="173" t="s">
        <v>97</v>
      </c>
      <c r="F50" s="174" t="s">
        <v>98</v>
      </c>
      <c r="G50" s="174" t="s">
        <v>344</v>
      </c>
      <c r="H50" s="174"/>
      <c r="I50" s="173" t="s">
        <v>66</v>
      </c>
      <c r="J50" s="173"/>
      <c r="K50" s="174"/>
      <c r="L50" s="117">
        <v>1</v>
      </c>
    </row>
    <row r="51" spans="1:12" ht="236.25" customHeight="1">
      <c r="A51" s="39" t="s">
        <v>6</v>
      </c>
      <c r="B51" s="176" t="s">
        <v>60</v>
      </c>
      <c r="C51" s="176" t="s">
        <v>11</v>
      </c>
      <c r="D51" s="176"/>
      <c r="E51" s="173" t="s">
        <v>67</v>
      </c>
      <c r="F51" s="174" t="s">
        <v>106</v>
      </c>
      <c r="G51" s="174" t="s">
        <v>344</v>
      </c>
      <c r="H51" s="174"/>
      <c r="I51" s="173" t="s">
        <v>68</v>
      </c>
      <c r="J51" s="173" t="s">
        <v>352</v>
      </c>
      <c r="K51" s="174"/>
      <c r="L51" s="117">
        <v>1</v>
      </c>
    </row>
    <row r="52" spans="1:12" ht="201" customHeight="1">
      <c r="A52" s="39" t="s">
        <v>6</v>
      </c>
      <c r="B52" s="176" t="s">
        <v>60</v>
      </c>
      <c r="C52" s="176" t="s">
        <v>12</v>
      </c>
      <c r="D52" s="176"/>
      <c r="E52" s="173" t="s">
        <v>69</v>
      </c>
      <c r="F52" s="174" t="s">
        <v>99</v>
      </c>
      <c r="G52" s="174" t="s">
        <v>344</v>
      </c>
      <c r="H52" s="174"/>
      <c r="I52" s="173" t="s">
        <v>70</v>
      </c>
      <c r="J52" s="173" t="s">
        <v>356</v>
      </c>
      <c r="K52" s="174"/>
      <c r="L52" s="117">
        <v>1</v>
      </c>
    </row>
    <row r="53" spans="1:12" ht="91.5" customHeight="1">
      <c r="A53" s="39" t="s">
        <v>6</v>
      </c>
      <c r="B53" s="176" t="s">
        <v>60</v>
      </c>
      <c r="C53" s="176" t="s">
        <v>13</v>
      </c>
      <c r="D53" s="176"/>
      <c r="E53" s="173" t="s">
        <v>71</v>
      </c>
      <c r="F53" s="174" t="s">
        <v>100</v>
      </c>
      <c r="G53" s="174" t="s">
        <v>344</v>
      </c>
      <c r="H53" s="174"/>
      <c r="I53" s="173" t="s">
        <v>72</v>
      </c>
      <c r="J53" s="173" t="s">
        <v>355</v>
      </c>
      <c r="K53" s="174"/>
      <c r="L53" s="117">
        <v>1</v>
      </c>
    </row>
    <row r="54" spans="1:12" ht="76.5">
      <c r="A54" s="39" t="s">
        <v>6</v>
      </c>
      <c r="B54" s="176" t="s">
        <v>60</v>
      </c>
      <c r="C54" s="176" t="s">
        <v>6</v>
      </c>
      <c r="D54" s="176"/>
      <c r="E54" s="173" t="s">
        <v>73</v>
      </c>
      <c r="F54" s="174" t="s">
        <v>96</v>
      </c>
      <c r="G54" s="174" t="s">
        <v>344</v>
      </c>
      <c r="H54" s="174"/>
      <c r="I54" s="173" t="s">
        <v>74</v>
      </c>
      <c r="J54" s="173"/>
      <c r="K54" s="174"/>
      <c r="L54" s="117"/>
    </row>
    <row r="55" spans="1:12" ht="186.75" customHeight="1">
      <c r="A55" s="39" t="s">
        <v>6</v>
      </c>
      <c r="B55" s="176" t="s">
        <v>60</v>
      </c>
      <c r="C55" s="176" t="s">
        <v>16</v>
      </c>
      <c r="D55" s="176"/>
      <c r="E55" s="173" t="s">
        <v>75</v>
      </c>
      <c r="F55" s="174" t="s">
        <v>107</v>
      </c>
      <c r="G55" s="174" t="s">
        <v>344</v>
      </c>
      <c r="H55" s="174"/>
      <c r="I55" s="173" t="s">
        <v>76</v>
      </c>
      <c r="J55" s="173" t="s">
        <v>283</v>
      </c>
      <c r="K55" s="174"/>
      <c r="L55" s="117">
        <v>1</v>
      </c>
    </row>
    <row r="56" spans="1:12" ht="157.5" customHeight="1">
      <c r="A56" s="39" t="s">
        <v>6</v>
      </c>
      <c r="B56" s="176" t="s">
        <v>60</v>
      </c>
      <c r="C56" s="176" t="s">
        <v>17</v>
      </c>
      <c r="D56" s="176"/>
      <c r="E56" s="173" t="s">
        <v>77</v>
      </c>
      <c r="F56" s="174" t="s">
        <v>23</v>
      </c>
      <c r="G56" s="174" t="s">
        <v>344</v>
      </c>
      <c r="H56" s="174"/>
      <c r="I56" s="173" t="s">
        <v>78</v>
      </c>
      <c r="J56" s="173" t="s">
        <v>357</v>
      </c>
      <c r="K56" s="174"/>
      <c r="L56" s="117">
        <v>1</v>
      </c>
    </row>
    <row r="57" spans="1:12" ht="66" customHeight="1">
      <c r="A57" s="39" t="s">
        <v>6</v>
      </c>
      <c r="B57" s="176" t="s">
        <v>60</v>
      </c>
      <c r="C57" s="176" t="s">
        <v>24</v>
      </c>
      <c r="D57" s="176"/>
      <c r="E57" s="173" t="s">
        <v>79</v>
      </c>
      <c r="F57" s="174" t="s">
        <v>23</v>
      </c>
      <c r="G57" s="174" t="s">
        <v>344</v>
      </c>
      <c r="H57" s="174"/>
      <c r="I57" s="173" t="s">
        <v>80</v>
      </c>
      <c r="J57" s="173" t="s">
        <v>378</v>
      </c>
      <c r="K57" s="174"/>
      <c r="L57" s="117">
        <v>1</v>
      </c>
    </row>
    <row r="58" spans="1:12" ht="79.5" customHeight="1">
      <c r="A58" s="39" t="s">
        <v>6</v>
      </c>
      <c r="B58" s="176" t="s">
        <v>60</v>
      </c>
      <c r="C58" s="176" t="s">
        <v>18</v>
      </c>
      <c r="D58" s="176"/>
      <c r="E58" s="173" t="s">
        <v>282</v>
      </c>
      <c r="F58" s="174" t="s">
        <v>65</v>
      </c>
      <c r="G58" s="174" t="s">
        <v>344</v>
      </c>
      <c r="H58" s="174"/>
      <c r="I58" s="173" t="s">
        <v>81</v>
      </c>
      <c r="J58" s="173" t="s">
        <v>379</v>
      </c>
      <c r="K58" s="174"/>
      <c r="L58" s="117">
        <v>1</v>
      </c>
    </row>
    <row r="59" spans="1:12" ht="172.5" customHeight="1">
      <c r="A59" s="45" t="s">
        <v>6</v>
      </c>
      <c r="B59" s="177" t="s">
        <v>60</v>
      </c>
      <c r="C59" s="177" t="s">
        <v>19</v>
      </c>
      <c r="D59" s="177"/>
      <c r="E59" s="173" t="s">
        <v>82</v>
      </c>
      <c r="F59" s="174" t="s">
        <v>65</v>
      </c>
      <c r="G59" s="174" t="s">
        <v>344</v>
      </c>
      <c r="H59" s="174"/>
      <c r="I59" s="173" t="s">
        <v>317</v>
      </c>
      <c r="J59" s="173" t="s">
        <v>318</v>
      </c>
      <c r="K59" s="174"/>
      <c r="L59" s="117">
        <v>1</v>
      </c>
    </row>
    <row r="60" spans="1:12" ht="157.5" customHeight="1">
      <c r="A60" s="49" t="s">
        <v>6</v>
      </c>
      <c r="B60" s="178" t="s">
        <v>60</v>
      </c>
      <c r="C60" s="178" t="s">
        <v>20</v>
      </c>
      <c r="D60" s="178"/>
      <c r="E60" s="173" t="s">
        <v>83</v>
      </c>
      <c r="F60" s="174"/>
      <c r="G60" s="174"/>
      <c r="H60" s="174"/>
      <c r="I60" s="173"/>
      <c r="J60" s="173" t="s">
        <v>311</v>
      </c>
      <c r="K60" s="174"/>
      <c r="L60" s="117">
        <f>(L61+L62)/2</f>
        <v>1</v>
      </c>
    </row>
    <row r="61" spans="1:12" ht="95.25" customHeight="1">
      <c r="A61" s="49" t="s">
        <v>6</v>
      </c>
      <c r="B61" s="178" t="s">
        <v>60</v>
      </c>
      <c r="C61" s="178" t="s">
        <v>20</v>
      </c>
      <c r="D61" s="178" t="s">
        <v>10</v>
      </c>
      <c r="E61" s="173" t="s">
        <v>84</v>
      </c>
      <c r="F61" s="174" t="s">
        <v>101</v>
      </c>
      <c r="G61" s="174" t="s">
        <v>344</v>
      </c>
      <c r="H61" s="174"/>
      <c r="I61" s="173" t="s">
        <v>93</v>
      </c>
      <c r="J61" s="173" t="s">
        <v>286</v>
      </c>
      <c r="K61" s="174"/>
      <c r="L61" s="27">
        <v>1</v>
      </c>
    </row>
    <row r="62" spans="1:12" ht="104.25" customHeight="1">
      <c r="A62" s="49" t="s">
        <v>6</v>
      </c>
      <c r="B62" s="178" t="s">
        <v>60</v>
      </c>
      <c r="C62" s="178" t="s">
        <v>20</v>
      </c>
      <c r="D62" s="178" t="s">
        <v>11</v>
      </c>
      <c r="E62" s="173" t="s">
        <v>85</v>
      </c>
      <c r="F62" s="174" t="s">
        <v>101</v>
      </c>
      <c r="G62" s="174" t="s">
        <v>344</v>
      </c>
      <c r="H62" s="174"/>
      <c r="I62" s="173" t="s">
        <v>94</v>
      </c>
      <c r="J62" s="173" t="s">
        <v>286</v>
      </c>
      <c r="K62" s="174"/>
      <c r="L62" s="27">
        <v>1</v>
      </c>
    </row>
    <row r="63" spans="1:12" ht="119.25" customHeight="1">
      <c r="A63" s="49" t="s">
        <v>6</v>
      </c>
      <c r="B63" s="178" t="s">
        <v>60</v>
      </c>
      <c r="C63" s="178" t="s">
        <v>91</v>
      </c>
      <c r="D63" s="178"/>
      <c r="E63" s="173" t="s">
        <v>86</v>
      </c>
      <c r="F63" s="174" t="s">
        <v>102</v>
      </c>
      <c r="G63" s="174" t="s">
        <v>344</v>
      </c>
      <c r="H63" s="174"/>
      <c r="I63" s="173" t="s">
        <v>87</v>
      </c>
      <c r="J63" s="174" t="s">
        <v>281</v>
      </c>
      <c r="K63" s="308"/>
      <c r="L63" s="117">
        <v>1</v>
      </c>
    </row>
    <row r="64" spans="1:12" ht="120.75" customHeight="1">
      <c r="A64" s="49" t="s">
        <v>6</v>
      </c>
      <c r="B64" s="178" t="s">
        <v>60</v>
      </c>
      <c r="C64" s="178" t="s">
        <v>92</v>
      </c>
      <c r="D64" s="178"/>
      <c r="E64" s="173" t="s">
        <v>88</v>
      </c>
      <c r="F64" s="174" t="s">
        <v>98</v>
      </c>
      <c r="G64" s="174" t="s">
        <v>344</v>
      </c>
      <c r="H64" s="174"/>
      <c r="I64" s="173" t="s">
        <v>89</v>
      </c>
      <c r="J64" s="174" t="s">
        <v>346</v>
      </c>
      <c r="K64" s="308"/>
      <c r="L64" s="117">
        <v>1</v>
      </c>
    </row>
    <row r="65" spans="1:12" ht="102.75" customHeight="1">
      <c r="A65" s="49" t="s">
        <v>6</v>
      </c>
      <c r="B65" s="178" t="s">
        <v>60</v>
      </c>
      <c r="C65" s="178" t="s">
        <v>95</v>
      </c>
      <c r="D65" s="178"/>
      <c r="E65" s="173" t="s">
        <v>103</v>
      </c>
      <c r="F65" s="174" t="s">
        <v>23</v>
      </c>
      <c r="G65" s="174" t="s">
        <v>344</v>
      </c>
      <c r="H65" s="174"/>
      <c r="I65" s="173" t="s">
        <v>90</v>
      </c>
      <c r="J65" s="174" t="s">
        <v>345</v>
      </c>
      <c r="K65" s="308"/>
      <c r="L65" s="117">
        <v>1</v>
      </c>
    </row>
    <row r="66" spans="1:11" ht="13.5" customHeight="1">
      <c r="A66" s="4"/>
      <c r="B66" s="4"/>
      <c r="C66" s="4"/>
      <c r="D66" s="4"/>
      <c r="E66" s="7"/>
      <c r="F66" s="6"/>
      <c r="G66" s="6"/>
      <c r="H66" s="6"/>
      <c r="I66" s="7"/>
      <c r="J66" s="309"/>
      <c r="K66" s="310"/>
    </row>
    <row r="67" spans="1:11" ht="14.25" customHeight="1">
      <c r="A67" s="4"/>
      <c r="B67" s="4"/>
      <c r="C67" s="4"/>
      <c r="D67" s="4"/>
      <c r="E67" s="5"/>
      <c r="F67" s="5"/>
      <c r="G67" s="5"/>
      <c r="H67" s="5"/>
      <c r="I67" s="5"/>
      <c r="J67" s="311"/>
      <c r="K67" s="311"/>
    </row>
    <row r="68" spans="1:11" ht="12.75">
      <c r="A68" s="5"/>
      <c r="B68" s="5"/>
      <c r="C68" s="5"/>
      <c r="D68" s="5"/>
      <c r="E68" s="5"/>
      <c r="F68" s="5"/>
      <c r="G68" s="5"/>
      <c r="H68" s="5"/>
      <c r="I68" s="8"/>
      <c r="J68" s="312"/>
      <c r="K68" s="311"/>
    </row>
    <row r="69" spans="9:10" ht="12.75">
      <c r="I69" s="1"/>
      <c r="J69" s="313"/>
    </row>
    <row r="70" spans="9:10" ht="12.75">
      <c r="I70" s="1"/>
      <c r="J70" s="313"/>
    </row>
    <row r="71" spans="9:10" ht="12.75">
      <c r="I71" s="1"/>
      <c r="J71" s="313"/>
    </row>
    <row r="72" spans="9:10" ht="12.75">
      <c r="I72" s="1"/>
      <c r="J72" s="313"/>
    </row>
    <row r="73" spans="9:10" ht="12.75">
      <c r="I73" s="1"/>
      <c r="J73" s="313"/>
    </row>
    <row r="74" spans="9:10" ht="12.75">
      <c r="I74" s="1"/>
      <c r="J74" s="313"/>
    </row>
    <row r="75" spans="9:10" ht="12.75">
      <c r="I75" s="1"/>
      <c r="J75" s="313"/>
    </row>
    <row r="76" spans="9:10" ht="12.75">
      <c r="I76" s="1"/>
      <c r="J76" s="313"/>
    </row>
    <row r="77" spans="9:10" ht="12.75">
      <c r="I77" s="1"/>
      <c r="J77" s="313"/>
    </row>
    <row r="78" spans="9:10" ht="12.75">
      <c r="I78" s="1"/>
      <c r="J78" s="313"/>
    </row>
    <row r="79" spans="9:10" ht="12.75">
      <c r="I79" s="1"/>
      <c r="J79" s="313"/>
    </row>
    <row r="80" spans="9:10" ht="12.75">
      <c r="I80" s="1"/>
      <c r="J80" s="313"/>
    </row>
    <row r="81" spans="9:10" ht="12.75">
      <c r="I81" s="1"/>
      <c r="J81" s="313"/>
    </row>
    <row r="82" spans="9:10" ht="12.75">
      <c r="I82" s="1"/>
      <c r="J82" s="313"/>
    </row>
    <row r="83" spans="9:10" ht="12.75">
      <c r="I83" s="1"/>
      <c r="J83" s="313"/>
    </row>
    <row r="84" spans="9:10" ht="12.75">
      <c r="I84" s="1"/>
      <c r="J84" s="313"/>
    </row>
    <row r="85" spans="9:10" ht="12.75">
      <c r="I85" s="1"/>
      <c r="J85" s="313"/>
    </row>
    <row r="86" spans="9:10" ht="12.75">
      <c r="I86" s="1"/>
      <c r="J86" s="313"/>
    </row>
  </sheetData>
  <sheetProtection/>
  <mergeCells count="15">
    <mergeCell ref="E49:K49"/>
    <mergeCell ref="E9:K9"/>
    <mergeCell ref="E29:K29"/>
    <mergeCell ref="E8:K8"/>
    <mergeCell ref="E41:K41"/>
    <mergeCell ref="I1:K1"/>
    <mergeCell ref="A2:K2"/>
    <mergeCell ref="A6:D6"/>
    <mergeCell ref="E6:E7"/>
    <mergeCell ref="F6:F7"/>
    <mergeCell ref="G6:G7"/>
    <mergeCell ref="K6:K7"/>
    <mergeCell ref="I6:I7"/>
    <mergeCell ref="H6:H7"/>
    <mergeCell ref="J6:J7"/>
  </mergeCells>
  <printOptions/>
  <pageMargins left="0.1968503937007874" right="0.03937007874015748" top="0.7480314960629921" bottom="0.1968503937007874" header="0.3149606299212598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5"/>
  <sheetViews>
    <sheetView zoomScalePageLayoutView="0" workbookViewId="0" topLeftCell="A1">
      <selection activeCell="A7" sqref="A7:K7"/>
    </sheetView>
  </sheetViews>
  <sheetFormatPr defaultColWidth="9.00390625" defaultRowHeight="12.75"/>
  <cols>
    <col min="1" max="1" width="4.125" style="0" customWidth="1"/>
    <col min="2" max="2" width="5.125" style="0" customWidth="1"/>
    <col min="3" max="3" width="31.625" style="0" customWidth="1"/>
    <col min="4" max="4" width="10.875" style="0" customWidth="1"/>
    <col min="11" max="11" width="18.375" style="0" customWidth="1"/>
  </cols>
  <sheetData>
    <row r="1" spans="1:14" ht="12.75" customHeight="1">
      <c r="A1" s="9"/>
      <c r="B1" s="9"/>
      <c r="C1" s="9"/>
      <c r="D1" s="9"/>
      <c r="E1" s="9"/>
      <c r="F1" s="9"/>
      <c r="G1" s="9"/>
      <c r="H1" s="9"/>
      <c r="I1" s="10"/>
      <c r="J1" s="240" t="s">
        <v>261</v>
      </c>
      <c r="K1" s="241"/>
      <c r="L1" s="238"/>
      <c r="M1" s="239"/>
      <c r="N1" s="239"/>
    </row>
    <row r="2" spans="1:14" ht="12.75">
      <c r="A2" s="9"/>
      <c r="B2" s="9"/>
      <c r="C2" s="9"/>
      <c r="D2" s="9"/>
      <c r="E2" s="9"/>
      <c r="F2" s="9"/>
      <c r="G2" s="9"/>
      <c r="H2" s="9"/>
      <c r="I2" s="10"/>
      <c r="J2" s="241"/>
      <c r="K2" s="241"/>
      <c r="L2" s="239"/>
      <c r="M2" s="239"/>
      <c r="N2" s="239"/>
    </row>
    <row r="3" spans="1:14" ht="12.75">
      <c r="A3" s="9"/>
      <c r="B3" s="9"/>
      <c r="C3" s="9"/>
      <c r="D3" s="9"/>
      <c r="E3" s="9"/>
      <c r="F3" s="9"/>
      <c r="G3" s="9"/>
      <c r="H3" s="9"/>
      <c r="I3" s="10"/>
      <c r="J3" s="241"/>
      <c r="K3" s="241"/>
      <c r="L3" s="239"/>
      <c r="M3" s="239"/>
      <c r="N3" s="239"/>
    </row>
    <row r="4" spans="1:14" ht="12.75">
      <c r="A4" s="9"/>
      <c r="B4" s="9"/>
      <c r="C4" s="9"/>
      <c r="D4" s="9"/>
      <c r="E4" s="9"/>
      <c r="F4" s="9"/>
      <c r="G4" s="9"/>
      <c r="H4" s="9"/>
      <c r="I4" s="10"/>
      <c r="J4" s="241"/>
      <c r="K4" s="241"/>
      <c r="L4" s="239"/>
      <c r="M4" s="239"/>
      <c r="N4" s="239"/>
    </row>
    <row r="5" spans="1:14" ht="11.25" customHeight="1">
      <c r="A5" s="9"/>
      <c r="B5" s="9"/>
      <c r="C5" s="9"/>
      <c r="D5" s="9"/>
      <c r="E5" s="9"/>
      <c r="F5" s="9"/>
      <c r="G5" s="9"/>
      <c r="H5" s="9"/>
      <c r="I5" s="10"/>
      <c r="J5" s="241"/>
      <c r="K5" s="241"/>
      <c r="L5" s="239"/>
      <c r="M5" s="239"/>
      <c r="N5" s="239"/>
    </row>
    <row r="6" spans="1:14" ht="45" customHeight="1" hidden="1">
      <c r="A6" s="9"/>
      <c r="B6" s="9"/>
      <c r="C6" s="9"/>
      <c r="D6" s="9"/>
      <c r="E6" s="9"/>
      <c r="F6" s="9"/>
      <c r="G6" s="9"/>
      <c r="H6" s="9"/>
      <c r="I6" s="10"/>
      <c r="J6" s="241"/>
      <c r="K6" s="241"/>
      <c r="L6" s="239"/>
      <c r="M6" s="239"/>
      <c r="N6" s="239"/>
    </row>
    <row r="7" spans="1:11" ht="15">
      <c r="A7" s="229" t="s">
        <v>340</v>
      </c>
      <c r="B7" s="230"/>
      <c r="C7" s="230"/>
      <c r="D7" s="230"/>
      <c r="E7" s="230"/>
      <c r="F7" s="230"/>
      <c r="G7" s="230"/>
      <c r="H7" s="230"/>
      <c r="I7" s="230"/>
      <c r="J7" s="230"/>
      <c r="K7" s="230"/>
    </row>
    <row r="8" spans="1:11" ht="15">
      <c r="A8" s="66"/>
      <c r="B8" s="67"/>
      <c r="C8" s="67"/>
      <c r="D8" s="67"/>
      <c r="E8" s="67"/>
      <c r="F8" s="67"/>
      <c r="G8" s="67"/>
      <c r="H8" s="67"/>
      <c r="I8" s="67"/>
      <c r="J8" s="67"/>
      <c r="K8" s="67"/>
    </row>
    <row r="9" spans="1:11" ht="15">
      <c r="A9" s="66"/>
      <c r="B9" s="67"/>
      <c r="C9" s="242" t="s">
        <v>253</v>
      </c>
      <c r="D9" s="242"/>
      <c r="E9" s="242"/>
      <c r="F9" s="242"/>
      <c r="G9" s="242"/>
      <c r="H9" s="242"/>
      <c r="I9" s="242"/>
      <c r="J9" s="242"/>
      <c r="K9" s="67"/>
    </row>
    <row r="10" spans="1:11" ht="12.75">
      <c r="A10" s="9"/>
      <c r="B10" s="9"/>
      <c r="C10" s="12"/>
      <c r="D10" s="12"/>
      <c r="E10" s="12"/>
      <c r="F10" s="12"/>
      <c r="G10" s="12"/>
      <c r="H10" s="12"/>
      <c r="I10" s="12"/>
      <c r="J10" s="12"/>
      <c r="K10" s="12"/>
    </row>
    <row r="11" spans="1:11" ht="12.75">
      <c r="A11" s="231" t="s">
        <v>0</v>
      </c>
      <c r="B11" s="231"/>
      <c r="C11" s="233" t="s">
        <v>25</v>
      </c>
      <c r="D11" s="233" t="s">
        <v>26</v>
      </c>
      <c r="E11" s="235" t="s">
        <v>27</v>
      </c>
      <c r="F11" s="236"/>
      <c r="G11" s="236"/>
      <c r="H11" s="236"/>
      <c r="I11" s="236"/>
      <c r="J11" s="237"/>
      <c r="K11" s="233" t="s">
        <v>28</v>
      </c>
    </row>
    <row r="12" spans="1:11" ht="38.25" customHeight="1">
      <c r="A12" s="232"/>
      <c r="B12" s="232"/>
      <c r="C12" s="234" t="s">
        <v>29</v>
      </c>
      <c r="D12" s="234" t="s">
        <v>26</v>
      </c>
      <c r="E12" s="233" t="s">
        <v>30</v>
      </c>
      <c r="F12" s="233" t="s">
        <v>31</v>
      </c>
      <c r="G12" s="233" t="s">
        <v>32</v>
      </c>
      <c r="H12" s="233" t="s">
        <v>33</v>
      </c>
      <c r="I12" s="233" t="s">
        <v>34</v>
      </c>
      <c r="J12" s="233" t="s">
        <v>35</v>
      </c>
      <c r="K12" s="234" t="s">
        <v>7</v>
      </c>
    </row>
    <row r="13" spans="1:11" ht="12.75">
      <c r="A13" s="13" t="s">
        <v>14</v>
      </c>
      <c r="B13" s="13" t="s">
        <v>4</v>
      </c>
      <c r="C13" s="234"/>
      <c r="D13" s="234"/>
      <c r="E13" s="234"/>
      <c r="F13" s="234"/>
      <c r="G13" s="234"/>
      <c r="H13" s="234"/>
      <c r="I13" s="234"/>
      <c r="J13" s="233"/>
      <c r="K13" s="234"/>
    </row>
    <row r="14" spans="1:11" ht="12.75">
      <c r="A14" s="52" t="s">
        <v>6</v>
      </c>
      <c r="B14" s="52"/>
      <c r="C14" s="228" t="s">
        <v>216</v>
      </c>
      <c r="D14" s="228"/>
      <c r="E14" s="228"/>
      <c r="F14" s="228"/>
      <c r="G14" s="228"/>
      <c r="H14" s="228"/>
      <c r="I14" s="228"/>
      <c r="J14" s="228"/>
      <c r="K14" s="228"/>
    </row>
    <row r="15" spans="1:11" ht="12.75">
      <c r="A15" s="227" t="s">
        <v>57</v>
      </c>
      <c r="B15" s="227"/>
      <c r="C15" s="227"/>
      <c r="D15" s="227"/>
      <c r="E15" s="227"/>
      <c r="F15" s="227"/>
      <c r="G15" s="227"/>
      <c r="H15" s="227"/>
      <c r="I15" s="227"/>
      <c r="J15" s="227"/>
      <c r="K15" s="227"/>
    </row>
  </sheetData>
  <sheetProtection/>
  <mergeCells count="17">
    <mergeCell ref="G12:G13"/>
    <mergeCell ref="L1:N6"/>
    <mergeCell ref="J1:K6"/>
    <mergeCell ref="I12:I13"/>
    <mergeCell ref="J12:J13"/>
    <mergeCell ref="H12:H13"/>
    <mergeCell ref="C9:J9"/>
    <mergeCell ref="A15:K15"/>
    <mergeCell ref="C14:K14"/>
    <mergeCell ref="A7:K7"/>
    <mergeCell ref="A11:B12"/>
    <mergeCell ref="C11:C13"/>
    <mergeCell ref="D11:D13"/>
    <mergeCell ref="E11:J11"/>
    <mergeCell ref="K11:K13"/>
    <mergeCell ref="E12:E13"/>
    <mergeCell ref="F12:F13"/>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1"/>
  <sheetViews>
    <sheetView zoomScalePageLayoutView="0" workbookViewId="0" topLeftCell="A1">
      <selection activeCell="A7" sqref="A7:K7"/>
    </sheetView>
  </sheetViews>
  <sheetFormatPr defaultColWidth="9.00390625" defaultRowHeight="12.75"/>
  <sheetData>
    <row r="1" spans="1:14" ht="12.75">
      <c r="A1" s="9"/>
      <c r="B1" s="9"/>
      <c r="C1" s="9"/>
      <c r="D1" s="9"/>
      <c r="E1" s="9"/>
      <c r="F1" s="9"/>
      <c r="G1" s="9"/>
      <c r="H1" s="9"/>
      <c r="I1" s="238" t="s">
        <v>261</v>
      </c>
      <c r="J1" s="239"/>
      <c r="K1" s="239"/>
      <c r="L1" s="239"/>
      <c r="M1" s="239"/>
      <c r="N1" s="239"/>
    </row>
    <row r="2" spans="1:14" ht="12.75">
      <c r="A2" s="9"/>
      <c r="B2" s="9"/>
      <c r="C2" s="9"/>
      <c r="D2" s="9"/>
      <c r="E2" s="9"/>
      <c r="F2" s="9"/>
      <c r="G2" s="9"/>
      <c r="H2" s="9"/>
      <c r="I2" s="239"/>
      <c r="J2" s="239"/>
      <c r="K2" s="239"/>
      <c r="L2" s="239"/>
      <c r="M2" s="239"/>
      <c r="N2" s="239"/>
    </row>
    <row r="3" spans="1:14" ht="3" customHeight="1">
      <c r="A3" s="9"/>
      <c r="B3" s="9"/>
      <c r="C3" s="9"/>
      <c r="D3" s="9"/>
      <c r="E3" s="9"/>
      <c r="F3" s="9"/>
      <c r="G3" s="9"/>
      <c r="H3" s="9"/>
      <c r="I3" s="239"/>
      <c r="J3" s="239"/>
      <c r="K3" s="239"/>
      <c r="L3" s="239"/>
      <c r="M3" s="239"/>
      <c r="N3" s="239"/>
    </row>
    <row r="4" spans="1:14" ht="12.75" hidden="1">
      <c r="A4" s="9"/>
      <c r="B4" s="9"/>
      <c r="C4" s="9"/>
      <c r="D4" s="9"/>
      <c r="E4" s="9"/>
      <c r="F4" s="9"/>
      <c r="G4" s="9"/>
      <c r="H4" s="9"/>
      <c r="I4" s="239"/>
      <c r="J4" s="239"/>
      <c r="K4" s="239"/>
      <c r="L4" s="239"/>
      <c r="M4" s="239"/>
      <c r="N4" s="239"/>
    </row>
    <row r="5" spans="1:14" ht="12.75" hidden="1">
      <c r="A5" s="9"/>
      <c r="B5" s="9"/>
      <c r="C5" s="9"/>
      <c r="D5" s="9"/>
      <c r="E5" s="9"/>
      <c r="F5" s="9"/>
      <c r="G5" s="9"/>
      <c r="H5" s="9"/>
      <c r="I5" s="239"/>
      <c r="J5" s="239"/>
      <c r="K5" s="239"/>
      <c r="L5" s="239"/>
      <c r="M5" s="239"/>
      <c r="N5" s="239"/>
    </row>
    <row r="6" spans="1:14" ht="12.75" hidden="1">
      <c r="A6" s="9"/>
      <c r="B6" s="9"/>
      <c r="C6" s="9"/>
      <c r="D6" s="9"/>
      <c r="E6" s="9"/>
      <c r="F6" s="9"/>
      <c r="G6" s="9"/>
      <c r="H6" s="9"/>
      <c r="I6" s="239"/>
      <c r="J6" s="239"/>
      <c r="K6" s="239"/>
      <c r="L6" s="239"/>
      <c r="M6" s="239"/>
      <c r="N6" s="239"/>
    </row>
    <row r="7" spans="1:11" ht="12.75">
      <c r="A7" s="243" t="s">
        <v>266</v>
      </c>
      <c r="B7" s="243"/>
      <c r="C7" s="243"/>
      <c r="D7" s="243"/>
      <c r="E7" s="243"/>
      <c r="F7" s="243"/>
      <c r="G7" s="243"/>
      <c r="H7" s="243"/>
      <c r="I7" s="243"/>
      <c r="J7" s="243"/>
      <c r="K7" s="243"/>
    </row>
    <row r="8" spans="1:11" ht="12.75">
      <c r="A8" s="9"/>
      <c r="B8" s="9"/>
      <c r="C8" s="9"/>
      <c r="D8" s="9"/>
      <c r="E8" s="12"/>
      <c r="F8" s="12"/>
      <c r="G8" s="12"/>
      <c r="H8" s="12"/>
      <c r="I8" s="12"/>
      <c r="J8" s="12"/>
      <c r="K8" s="12"/>
    </row>
    <row r="9" ht="12.75">
      <c r="B9" t="s">
        <v>253</v>
      </c>
    </row>
    <row r="11" ht="12.75">
      <c r="A11" s="11" t="s">
        <v>36</v>
      </c>
    </row>
  </sheetData>
  <sheetProtection/>
  <mergeCells count="2">
    <mergeCell ref="A7:K7"/>
    <mergeCell ref="I1:N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28"/>
  <sheetViews>
    <sheetView zoomScalePageLayoutView="0" workbookViewId="0" topLeftCell="A13">
      <selection activeCell="N21" sqref="N21"/>
    </sheetView>
  </sheetViews>
  <sheetFormatPr defaultColWidth="9.00390625" defaultRowHeight="12.75"/>
  <cols>
    <col min="1" max="1" width="4.25390625" style="0" customWidth="1"/>
    <col min="2" max="2" width="3.75390625" style="0" customWidth="1"/>
    <col min="3" max="4" width="4.125" style="0" customWidth="1"/>
    <col min="5" max="5" width="27.25390625" style="0" customWidth="1"/>
    <col min="6" max="6" width="18.625" style="0" customWidth="1"/>
    <col min="7" max="7" width="6.00390625" style="0" customWidth="1"/>
    <col min="8" max="8" width="5.625" style="0" customWidth="1"/>
    <col min="9" max="9" width="5.00390625" style="0" customWidth="1"/>
    <col min="10" max="11" width="6.25390625" style="0" customWidth="1"/>
    <col min="12" max="12" width="7.125" style="0" customWidth="1"/>
    <col min="13" max="13" width="8.125" style="0" customWidth="1"/>
    <col min="14" max="14" width="8.375" style="0" customWidth="1"/>
  </cols>
  <sheetData>
    <row r="1" spans="1:14" ht="12.75">
      <c r="A1" s="9"/>
      <c r="B1" s="9"/>
      <c r="C1" s="9"/>
      <c r="D1" s="9"/>
      <c r="E1" s="9"/>
      <c r="F1" s="9"/>
      <c r="G1" s="9"/>
      <c r="H1" s="9"/>
      <c r="I1" s="9"/>
      <c r="J1" s="9"/>
      <c r="K1" s="9"/>
      <c r="L1" s="9"/>
      <c r="M1" s="239"/>
      <c r="N1" s="239"/>
    </row>
    <row r="2" spans="1:14" ht="12.75">
      <c r="A2" s="9"/>
      <c r="B2" s="9"/>
      <c r="C2" s="9"/>
      <c r="D2" s="9"/>
      <c r="E2" s="9"/>
      <c r="F2" s="9"/>
      <c r="G2" s="9"/>
      <c r="H2" s="9"/>
      <c r="I2" s="9"/>
      <c r="J2" s="9"/>
      <c r="K2" s="9"/>
      <c r="L2" s="9"/>
      <c r="M2" s="239"/>
      <c r="N2" s="239"/>
    </row>
    <row r="3" spans="1:14" ht="6" customHeight="1">
      <c r="A3" s="9"/>
      <c r="B3" s="9"/>
      <c r="C3" s="9"/>
      <c r="D3" s="9"/>
      <c r="E3" s="9"/>
      <c r="F3" s="9"/>
      <c r="G3" s="9"/>
      <c r="H3" s="9"/>
      <c r="I3" s="9"/>
      <c r="J3" s="9"/>
      <c r="K3" s="9"/>
      <c r="L3" s="9"/>
      <c r="M3" s="239"/>
      <c r="N3" s="239"/>
    </row>
    <row r="4" spans="1:14" ht="12.75" hidden="1">
      <c r="A4" s="9"/>
      <c r="B4" s="9"/>
      <c r="C4" s="9"/>
      <c r="D4" s="9"/>
      <c r="E4" s="9"/>
      <c r="F4" s="9"/>
      <c r="G4" s="9"/>
      <c r="H4" s="9"/>
      <c r="I4" s="9"/>
      <c r="J4" s="9"/>
      <c r="K4" s="9"/>
      <c r="L4" s="9"/>
      <c r="M4" s="239"/>
      <c r="N4" s="239"/>
    </row>
    <row r="5" spans="1:14" ht="12.75" hidden="1">
      <c r="A5" s="9"/>
      <c r="B5" s="9"/>
      <c r="C5" s="9"/>
      <c r="D5" s="12"/>
      <c r="E5" s="12"/>
      <c r="F5" s="12"/>
      <c r="G5" s="12"/>
      <c r="H5" s="12"/>
      <c r="I5" s="12"/>
      <c r="J5" s="12"/>
      <c r="K5" s="12"/>
      <c r="L5" s="9"/>
      <c r="M5" s="239"/>
      <c r="N5" s="239"/>
    </row>
    <row r="6" spans="1:14" ht="12.75" hidden="1">
      <c r="A6" s="9"/>
      <c r="B6" s="9"/>
      <c r="C6" s="9"/>
      <c r="D6" s="12"/>
      <c r="E6" s="12"/>
      <c r="F6" s="12"/>
      <c r="G6" s="12"/>
      <c r="H6" s="12"/>
      <c r="I6" s="12"/>
      <c r="J6" s="12"/>
      <c r="K6" s="12"/>
      <c r="L6" s="9"/>
      <c r="M6" s="239"/>
      <c r="N6" s="239"/>
    </row>
    <row r="7" spans="1:14" ht="27" customHeight="1">
      <c r="A7" s="9"/>
      <c r="B7" s="9"/>
      <c r="C7" s="9"/>
      <c r="D7" s="244" t="s">
        <v>338</v>
      </c>
      <c r="E7" s="244"/>
      <c r="F7" s="244"/>
      <c r="G7" s="244"/>
      <c r="H7" s="244"/>
      <c r="I7" s="244"/>
      <c r="J7" s="244"/>
      <c r="K7" s="244"/>
      <c r="L7" s="244"/>
      <c r="M7" s="244"/>
      <c r="N7" s="244"/>
    </row>
    <row r="8" spans="1:14" ht="12.75">
      <c r="A8" s="9"/>
      <c r="B8" s="9"/>
      <c r="C8" s="9"/>
      <c r="D8" s="68"/>
      <c r="E8" s="68"/>
      <c r="F8" s="68"/>
      <c r="G8" s="68"/>
      <c r="H8" s="68"/>
      <c r="I8" s="68"/>
      <c r="J8" s="68"/>
      <c r="K8" s="68"/>
      <c r="L8" s="68"/>
      <c r="M8" s="68"/>
      <c r="N8" s="68"/>
    </row>
    <row r="9" spans="1:14" ht="12.75">
      <c r="A9" s="9"/>
      <c r="B9" s="9"/>
      <c r="C9" s="9"/>
      <c r="D9" s="248" t="s">
        <v>253</v>
      </c>
      <c r="E9" s="248"/>
      <c r="F9" s="248"/>
      <c r="G9" s="248"/>
      <c r="H9" s="248"/>
      <c r="I9" s="248"/>
      <c r="J9" s="248"/>
      <c r="K9" s="248"/>
      <c r="L9" s="248"/>
      <c r="M9" s="248"/>
      <c r="N9" s="248"/>
    </row>
    <row r="10" spans="1:14" ht="12.75">
      <c r="A10" s="9"/>
      <c r="B10" s="9"/>
      <c r="C10" s="9"/>
      <c r="D10" s="12"/>
      <c r="E10" s="12"/>
      <c r="F10" s="12"/>
      <c r="G10" s="12"/>
      <c r="H10" s="12"/>
      <c r="I10" s="12"/>
      <c r="J10" s="12"/>
      <c r="K10" s="12"/>
      <c r="L10" s="12"/>
      <c r="M10" s="12"/>
      <c r="N10" s="12"/>
    </row>
    <row r="11" spans="1:14" ht="33" customHeight="1">
      <c r="A11" s="233" t="s">
        <v>0</v>
      </c>
      <c r="B11" s="233"/>
      <c r="C11" s="233"/>
      <c r="D11" s="233"/>
      <c r="E11" s="233" t="s">
        <v>37</v>
      </c>
      <c r="F11" s="233" t="s">
        <v>38</v>
      </c>
      <c r="G11" s="233" t="s">
        <v>39</v>
      </c>
      <c r="H11" s="233"/>
      <c r="I11" s="233"/>
      <c r="J11" s="233"/>
      <c r="K11" s="233"/>
      <c r="L11" s="233" t="s">
        <v>40</v>
      </c>
      <c r="M11" s="233"/>
      <c r="N11" s="13" t="s">
        <v>268</v>
      </c>
    </row>
    <row r="12" spans="1:14" ht="60.75" customHeight="1">
      <c r="A12" s="13" t="s">
        <v>14</v>
      </c>
      <c r="B12" s="13" t="s">
        <v>4</v>
      </c>
      <c r="C12" s="13" t="s">
        <v>8</v>
      </c>
      <c r="D12" s="13" t="s">
        <v>9</v>
      </c>
      <c r="E12" s="234" t="s">
        <v>26</v>
      </c>
      <c r="F12" s="233"/>
      <c r="G12" s="13" t="s">
        <v>41</v>
      </c>
      <c r="H12" s="13" t="s">
        <v>42</v>
      </c>
      <c r="I12" s="13" t="s">
        <v>43</v>
      </c>
      <c r="J12" s="13" t="s">
        <v>44</v>
      </c>
      <c r="K12" s="13" t="s">
        <v>45</v>
      </c>
      <c r="L12" s="193" t="s">
        <v>381</v>
      </c>
      <c r="M12" s="13" t="s">
        <v>267</v>
      </c>
      <c r="N12" s="13" t="s">
        <v>269</v>
      </c>
    </row>
    <row r="13" spans="1:14" ht="12.75">
      <c r="A13" s="246" t="s">
        <v>6</v>
      </c>
      <c r="B13" s="246"/>
      <c r="C13" s="246"/>
      <c r="D13" s="246"/>
      <c r="E13" s="245" t="s">
        <v>237</v>
      </c>
      <c r="F13" s="125" t="s">
        <v>46</v>
      </c>
      <c r="G13" s="126"/>
      <c r="H13" s="126"/>
      <c r="I13" s="126"/>
      <c r="J13" s="126"/>
      <c r="K13" s="126"/>
      <c r="L13" s="127">
        <f>L14+L15</f>
        <v>3463.8</v>
      </c>
      <c r="M13" s="127">
        <f>M14+M15</f>
        <v>3463.8</v>
      </c>
      <c r="N13" s="127">
        <f>M13/L13*100</f>
        <v>100</v>
      </c>
    </row>
    <row r="14" spans="1:14" ht="21">
      <c r="A14" s="246"/>
      <c r="B14" s="246"/>
      <c r="C14" s="246"/>
      <c r="D14" s="246"/>
      <c r="E14" s="245"/>
      <c r="F14" s="125" t="s">
        <v>47</v>
      </c>
      <c r="G14" s="128" t="s">
        <v>241</v>
      </c>
      <c r="H14" s="128" t="s">
        <v>13</v>
      </c>
      <c r="I14" s="128" t="s">
        <v>91</v>
      </c>
      <c r="J14" s="128" t="s">
        <v>242</v>
      </c>
      <c r="K14" s="128" t="s">
        <v>243</v>
      </c>
      <c r="L14" s="127">
        <f>L21+L24+L27</f>
        <v>0</v>
      </c>
      <c r="M14" s="127">
        <f>M21+M24+M27</f>
        <v>0</v>
      </c>
      <c r="N14" s="127"/>
    </row>
    <row r="15" spans="1:14" ht="21">
      <c r="A15" s="246"/>
      <c r="B15" s="246"/>
      <c r="C15" s="246"/>
      <c r="D15" s="246"/>
      <c r="E15" s="245"/>
      <c r="F15" s="129" t="s">
        <v>244</v>
      </c>
      <c r="G15" s="130" t="s">
        <v>233</v>
      </c>
      <c r="H15" s="130"/>
      <c r="I15" s="130"/>
      <c r="J15" s="130"/>
      <c r="K15" s="130"/>
      <c r="L15" s="127">
        <f>L16</f>
        <v>3463.8</v>
      </c>
      <c r="M15" s="127">
        <f aca="true" t="shared" si="0" ref="L15:N16">M16</f>
        <v>3463.8</v>
      </c>
      <c r="N15" s="131">
        <f>N16</f>
        <v>1</v>
      </c>
    </row>
    <row r="16" spans="1:14" ht="12.75">
      <c r="A16" s="246" t="s">
        <v>6</v>
      </c>
      <c r="B16" s="246" t="s">
        <v>148</v>
      </c>
      <c r="C16" s="246"/>
      <c r="D16" s="246"/>
      <c r="E16" s="245" t="s">
        <v>110</v>
      </c>
      <c r="F16" s="129" t="s">
        <v>46</v>
      </c>
      <c r="G16" s="132"/>
      <c r="H16" s="132"/>
      <c r="I16" s="132"/>
      <c r="J16" s="132"/>
      <c r="K16" s="132"/>
      <c r="L16" s="133">
        <f t="shared" si="0"/>
        <v>3463.8</v>
      </c>
      <c r="M16" s="133">
        <f t="shared" si="0"/>
        <v>3463.8</v>
      </c>
      <c r="N16" s="134">
        <f t="shared" si="0"/>
        <v>1</v>
      </c>
    </row>
    <row r="17" spans="1:14" ht="25.5" customHeight="1">
      <c r="A17" s="246"/>
      <c r="B17" s="246"/>
      <c r="C17" s="246"/>
      <c r="D17" s="246"/>
      <c r="E17" s="245"/>
      <c r="F17" s="135" t="s">
        <v>150</v>
      </c>
      <c r="G17" s="136" t="s">
        <v>233</v>
      </c>
      <c r="H17" s="137"/>
      <c r="I17" s="137"/>
      <c r="J17" s="137"/>
      <c r="K17" s="137"/>
      <c r="L17" s="138">
        <f>L18+L19+L20</f>
        <v>3463.8</v>
      </c>
      <c r="M17" s="138">
        <f>M18+M19+M20</f>
        <v>3463.8</v>
      </c>
      <c r="N17" s="139">
        <f>M17/L17</f>
        <v>1</v>
      </c>
    </row>
    <row r="18" spans="1:14" ht="45">
      <c r="A18" s="54" t="s">
        <v>6</v>
      </c>
      <c r="B18" s="54" t="s">
        <v>148</v>
      </c>
      <c r="C18" s="54" t="s">
        <v>11</v>
      </c>
      <c r="D18" s="23"/>
      <c r="E18" s="57" t="s">
        <v>234</v>
      </c>
      <c r="F18" s="53" t="s">
        <v>150</v>
      </c>
      <c r="G18" s="54" t="s">
        <v>233</v>
      </c>
      <c r="H18" s="54" t="s">
        <v>13</v>
      </c>
      <c r="I18" s="54" t="s">
        <v>6</v>
      </c>
      <c r="J18" s="54" t="s">
        <v>235</v>
      </c>
      <c r="K18" s="55">
        <v>244</v>
      </c>
      <c r="L18" s="70">
        <v>0</v>
      </c>
      <c r="M18" s="70">
        <v>0</v>
      </c>
      <c r="N18" s="71">
        <v>0</v>
      </c>
    </row>
    <row r="19" spans="1:14" ht="90">
      <c r="A19" s="54" t="s">
        <v>6</v>
      </c>
      <c r="B19" s="54" t="s">
        <v>148</v>
      </c>
      <c r="C19" s="54" t="s">
        <v>18</v>
      </c>
      <c r="D19" s="54"/>
      <c r="E19" s="57" t="s">
        <v>178</v>
      </c>
      <c r="F19" s="53" t="s">
        <v>150</v>
      </c>
      <c r="G19" s="54" t="s">
        <v>233</v>
      </c>
      <c r="H19" s="54" t="s">
        <v>13</v>
      </c>
      <c r="I19" s="54" t="s">
        <v>6</v>
      </c>
      <c r="J19" s="54" t="s">
        <v>382</v>
      </c>
      <c r="K19" s="55">
        <v>244</v>
      </c>
      <c r="L19" s="70">
        <v>222.5</v>
      </c>
      <c r="M19" s="70">
        <v>222.5</v>
      </c>
      <c r="N19" s="71">
        <f>M19/L19</f>
        <v>1</v>
      </c>
    </row>
    <row r="20" spans="1:14" ht="78.75">
      <c r="A20" s="54" t="s">
        <v>6</v>
      </c>
      <c r="B20" s="54" t="s">
        <v>148</v>
      </c>
      <c r="C20" s="54" t="s">
        <v>92</v>
      </c>
      <c r="D20" s="54"/>
      <c r="E20" s="57" t="s">
        <v>236</v>
      </c>
      <c r="F20" s="57" t="s">
        <v>150</v>
      </c>
      <c r="G20" s="54" t="s">
        <v>233</v>
      </c>
      <c r="H20" s="54" t="s">
        <v>13</v>
      </c>
      <c r="I20" s="54" t="s">
        <v>6</v>
      </c>
      <c r="J20" s="54" t="s">
        <v>325</v>
      </c>
      <c r="K20" s="58" t="s">
        <v>326</v>
      </c>
      <c r="L20" s="70">
        <v>3241.3</v>
      </c>
      <c r="M20" s="70">
        <v>3241.3</v>
      </c>
      <c r="N20" s="72">
        <f>M20/L20</f>
        <v>1</v>
      </c>
    </row>
    <row r="21" spans="1:14" ht="12.75">
      <c r="A21" s="246" t="s">
        <v>6</v>
      </c>
      <c r="B21" s="246" t="s">
        <v>159</v>
      </c>
      <c r="C21" s="246"/>
      <c r="D21" s="246"/>
      <c r="E21" s="245" t="s">
        <v>238</v>
      </c>
      <c r="F21" s="125" t="s">
        <v>46</v>
      </c>
      <c r="G21" s="136" t="s">
        <v>241</v>
      </c>
      <c r="H21" s="136" t="s">
        <v>13</v>
      </c>
      <c r="I21" s="136" t="s">
        <v>91</v>
      </c>
      <c r="J21" s="136" t="s">
        <v>330</v>
      </c>
      <c r="K21" s="136" t="s">
        <v>243</v>
      </c>
      <c r="L21" s="127">
        <f>L22</f>
        <v>0</v>
      </c>
      <c r="M21" s="127">
        <f>M22</f>
        <v>0</v>
      </c>
      <c r="N21" s="139" t="e">
        <f aca="true" t="shared" si="1" ref="N21:N26">M21/L21</f>
        <v>#DIV/0!</v>
      </c>
    </row>
    <row r="22" spans="1:14" ht="24.75" customHeight="1">
      <c r="A22" s="246"/>
      <c r="B22" s="246"/>
      <c r="C22" s="246"/>
      <c r="D22" s="246"/>
      <c r="E22" s="245"/>
      <c r="F22" s="129" t="s">
        <v>47</v>
      </c>
      <c r="G22" s="136" t="s">
        <v>241</v>
      </c>
      <c r="H22" s="136" t="s">
        <v>13</v>
      </c>
      <c r="I22" s="136" t="s">
        <v>91</v>
      </c>
      <c r="J22" s="136" t="s">
        <v>331</v>
      </c>
      <c r="K22" s="136" t="s">
        <v>243</v>
      </c>
      <c r="L22" s="127">
        <f>L23</f>
        <v>0</v>
      </c>
      <c r="M22" s="127">
        <f>M23</f>
        <v>0</v>
      </c>
      <c r="N22" s="139" t="e">
        <f t="shared" si="1"/>
        <v>#DIV/0!</v>
      </c>
    </row>
    <row r="23" spans="1:14" ht="63" customHeight="1">
      <c r="A23" s="54" t="s">
        <v>6</v>
      </c>
      <c r="B23" s="54" t="s">
        <v>159</v>
      </c>
      <c r="C23" s="54" t="s">
        <v>10</v>
      </c>
      <c r="D23" s="54"/>
      <c r="E23" s="57" t="s">
        <v>239</v>
      </c>
      <c r="F23" s="53" t="s">
        <v>47</v>
      </c>
      <c r="G23" s="54" t="s">
        <v>241</v>
      </c>
      <c r="H23" s="54" t="s">
        <v>13</v>
      </c>
      <c r="I23" s="54" t="s">
        <v>91</v>
      </c>
      <c r="J23" s="54" t="s">
        <v>327</v>
      </c>
      <c r="K23" s="54" t="s">
        <v>243</v>
      </c>
      <c r="L23" s="14">
        <v>0</v>
      </c>
      <c r="M23" s="14">
        <v>0</v>
      </c>
      <c r="N23" s="72" t="e">
        <f t="shared" si="1"/>
        <v>#DIV/0!</v>
      </c>
    </row>
    <row r="24" spans="1:14" ht="12.75">
      <c r="A24" s="247" t="s">
        <v>6</v>
      </c>
      <c r="B24" s="247" t="s">
        <v>162</v>
      </c>
      <c r="C24" s="247"/>
      <c r="D24" s="247"/>
      <c r="E24" s="245" t="s">
        <v>240</v>
      </c>
      <c r="F24" s="125" t="s">
        <v>46</v>
      </c>
      <c r="G24" s="128" t="s">
        <v>241</v>
      </c>
      <c r="H24" s="128" t="s">
        <v>13</v>
      </c>
      <c r="I24" s="128" t="s">
        <v>91</v>
      </c>
      <c r="J24" s="128" t="s">
        <v>329</v>
      </c>
      <c r="K24" s="128" t="s">
        <v>243</v>
      </c>
      <c r="L24" s="140">
        <f>L25</f>
        <v>0</v>
      </c>
      <c r="M24" s="140">
        <f>M25</f>
        <v>0</v>
      </c>
      <c r="N24" s="139" t="e">
        <f t="shared" si="1"/>
        <v>#DIV/0!</v>
      </c>
    </row>
    <row r="25" spans="1:14" ht="25.5" customHeight="1">
      <c r="A25" s="247"/>
      <c r="B25" s="247"/>
      <c r="C25" s="247"/>
      <c r="D25" s="247"/>
      <c r="E25" s="245"/>
      <c r="F25" s="129" t="s">
        <v>47</v>
      </c>
      <c r="G25" s="128" t="s">
        <v>241</v>
      </c>
      <c r="H25" s="128" t="s">
        <v>13</v>
      </c>
      <c r="I25" s="128" t="s">
        <v>91</v>
      </c>
      <c r="J25" s="128" t="s">
        <v>329</v>
      </c>
      <c r="K25" s="128" t="s">
        <v>243</v>
      </c>
      <c r="L25" s="140">
        <f>L26</f>
        <v>0</v>
      </c>
      <c r="M25" s="140">
        <f>M26</f>
        <v>0</v>
      </c>
      <c r="N25" s="139" t="e">
        <f t="shared" si="1"/>
        <v>#DIV/0!</v>
      </c>
    </row>
    <row r="26" spans="1:14" ht="56.25">
      <c r="A26" s="61" t="s">
        <v>6</v>
      </c>
      <c r="B26" s="59">
        <v>3</v>
      </c>
      <c r="C26" s="59" t="s">
        <v>17</v>
      </c>
      <c r="D26" s="59"/>
      <c r="E26" s="57" t="s">
        <v>231</v>
      </c>
      <c r="F26" s="60" t="s">
        <v>47</v>
      </c>
      <c r="G26" s="54" t="s">
        <v>241</v>
      </c>
      <c r="H26" s="54" t="s">
        <v>13</v>
      </c>
      <c r="I26" s="54" t="s">
        <v>91</v>
      </c>
      <c r="J26" s="54" t="s">
        <v>328</v>
      </c>
      <c r="K26" s="54" t="s">
        <v>243</v>
      </c>
      <c r="L26" s="56">
        <v>0</v>
      </c>
      <c r="M26" s="56">
        <v>0</v>
      </c>
      <c r="N26" s="72" t="e">
        <f t="shared" si="1"/>
        <v>#DIV/0!</v>
      </c>
    </row>
    <row r="27" spans="1:14" ht="12.75">
      <c r="A27" s="246" t="s">
        <v>6</v>
      </c>
      <c r="B27" s="246" t="s">
        <v>60</v>
      </c>
      <c r="C27" s="246"/>
      <c r="D27" s="246"/>
      <c r="E27" s="245" t="s">
        <v>245</v>
      </c>
      <c r="F27" s="125" t="s">
        <v>46</v>
      </c>
      <c r="G27" s="136" t="s">
        <v>241</v>
      </c>
      <c r="H27" s="136" t="s">
        <v>13</v>
      </c>
      <c r="I27" s="136" t="s">
        <v>91</v>
      </c>
      <c r="J27" s="136" t="s">
        <v>332</v>
      </c>
      <c r="K27" s="136" t="s">
        <v>243</v>
      </c>
      <c r="L27" s="127">
        <v>0</v>
      </c>
      <c r="M27" s="127">
        <v>0</v>
      </c>
      <c r="N27" s="139">
        <v>0</v>
      </c>
    </row>
    <row r="28" spans="1:14" ht="21">
      <c r="A28" s="246"/>
      <c r="B28" s="246"/>
      <c r="C28" s="246"/>
      <c r="D28" s="246"/>
      <c r="E28" s="245"/>
      <c r="F28" s="129" t="s">
        <v>47</v>
      </c>
      <c r="G28" s="136" t="s">
        <v>241</v>
      </c>
      <c r="H28" s="136" t="s">
        <v>13</v>
      </c>
      <c r="I28" s="136" t="s">
        <v>91</v>
      </c>
      <c r="J28" s="136" t="s">
        <v>332</v>
      </c>
      <c r="K28" s="136" t="s">
        <v>243</v>
      </c>
      <c r="L28" s="127">
        <v>0</v>
      </c>
      <c r="M28" s="127">
        <v>0</v>
      </c>
      <c r="N28" s="139">
        <v>0</v>
      </c>
    </row>
  </sheetData>
  <sheetProtection/>
  <mergeCells count="33">
    <mergeCell ref="E27:E28"/>
    <mergeCell ref="A27:A28"/>
    <mergeCell ref="B27:B28"/>
    <mergeCell ref="C27:C28"/>
    <mergeCell ref="D27:D28"/>
    <mergeCell ref="D9:N9"/>
    <mergeCell ref="L11:M11"/>
    <mergeCell ref="E21:E22"/>
    <mergeCell ref="A24:A25"/>
    <mergeCell ref="B24:B25"/>
    <mergeCell ref="C24:C25"/>
    <mergeCell ref="D24:D25"/>
    <mergeCell ref="E24:E25"/>
    <mergeCell ref="A21:A22"/>
    <mergeCell ref="B21:B22"/>
    <mergeCell ref="C21:C22"/>
    <mergeCell ref="D21:D22"/>
    <mergeCell ref="E13:E15"/>
    <mergeCell ref="A16:A17"/>
    <mergeCell ref="B16:B17"/>
    <mergeCell ref="C16:C17"/>
    <mergeCell ref="D16:D17"/>
    <mergeCell ref="E16:E17"/>
    <mergeCell ref="A13:A15"/>
    <mergeCell ref="B13:B15"/>
    <mergeCell ref="C13:C15"/>
    <mergeCell ref="D13:D15"/>
    <mergeCell ref="M1:N6"/>
    <mergeCell ref="D7:N7"/>
    <mergeCell ref="A11:D11"/>
    <mergeCell ref="E11:E12"/>
    <mergeCell ref="F11:F12"/>
    <mergeCell ref="G11:K11"/>
  </mergeCells>
  <printOptions/>
  <pageMargins left="0.1968503937007874" right="0.15748031496062992" top="0.5118110236220472" bottom="0.03937007874015748" header="0.5118110236220472" footer="0.03937007874015748"/>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55"/>
  <sheetViews>
    <sheetView zoomScalePageLayoutView="0" workbookViewId="0" topLeftCell="A7">
      <selection activeCell="E46" sqref="E46:E47"/>
    </sheetView>
  </sheetViews>
  <sheetFormatPr defaultColWidth="9.00390625" defaultRowHeight="12.75"/>
  <cols>
    <col min="1" max="1" width="4.125" style="0" customWidth="1"/>
    <col min="2" max="2" width="6.125" style="0" customWidth="1"/>
    <col min="3" max="3" width="19.00390625" style="0" customWidth="1"/>
    <col min="4" max="4" width="36.875" style="0" customWidth="1"/>
    <col min="5" max="5" width="16.375" style="0" customWidth="1"/>
    <col min="6" max="6" width="20.00390625" style="0" customWidth="1"/>
    <col min="7" max="7" width="20.375" style="0" customWidth="1"/>
    <col min="8" max="8" width="10.75390625" style="0" bestFit="1" customWidth="1"/>
  </cols>
  <sheetData>
    <row r="1" spans="1:6" ht="12.75" customHeight="1">
      <c r="A1" s="11"/>
      <c r="B1" s="11"/>
      <c r="C1" s="11"/>
      <c r="D1" s="11"/>
      <c r="E1" s="11"/>
      <c r="F1" s="11"/>
    </row>
    <row r="2" spans="1:9" ht="12.75">
      <c r="A2" s="11"/>
      <c r="B2" s="11"/>
      <c r="C2" s="11"/>
      <c r="D2" s="11"/>
      <c r="E2" s="11"/>
      <c r="F2" s="11"/>
      <c r="H2" s="11"/>
      <c r="I2" s="11"/>
    </row>
    <row r="3" spans="1:9" ht="30" customHeight="1">
      <c r="A3" s="11"/>
      <c r="B3" s="11"/>
      <c r="C3" s="249" t="s">
        <v>273</v>
      </c>
      <c r="D3" s="249"/>
      <c r="E3" s="249"/>
      <c r="F3" s="249"/>
      <c r="H3" s="11"/>
      <c r="I3" s="11"/>
    </row>
    <row r="4" spans="1:7" ht="15">
      <c r="A4" s="69"/>
      <c r="B4" s="67"/>
      <c r="C4" s="67"/>
      <c r="D4" s="67"/>
      <c r="E4" s="67"/>
      <c r="F4" s="67"/>
      <c r="G4" s="67"/>
    </row>
    <row r="5" spans="1:7" ht="15">
      <c r="A5" s="69"/>
      <c r="B5" s="67"/>
      <c r="C5" s="67"/>
      <c r="D5" s="67"/>
      <c r="E5" s="67"/>
      <c r="F5" s="67"/>
      <c r="G5" s="67"/>
    </row>
    <row r="6" spans="1:7" ht="12.75">
      <c r="A6" s="11"/>
      <c r="B6" s="11"/>
      <c r="C6" s="11" t="s">
        <v>253</v>
      </c>
      <c r="D6" s="11"/>
      <c r="E6" s="11"/>
      <c r="F6" s="11"/>
      <c r="G6" s="11"/>
    </row>
    <row r="7" spans="1:7" ht="12.75">
      <c r="A7" s="11"/>
      <c r="B7" s="11"/>
      <c r="C7" s="11"/>
      <c r="D7" s="11"/>
      <c r="E7" s="11"/>
      <c r="F7" s="11"/>
      <c r="G7" s="11"/>
    </row>
    <row r="8" spans="1:7" ht="74.25" customHeight="1">
      <c r="A8" s="254" t="s">
        <v>0</v>
      </c>
      <c r="B8" s="255"/>
      <c r="C8" s="252" t="s">
        <v>48</v>
      </c>
      <c r="D8" s="252" t="s">
        <v>49</v>
      </c>
      <c r="E8" s="168" t="s">
        <v>270</v>
      </c>
      <c r="F8" s="257" t="s">
        <v>271</v>
      </c>
      <c r="G8" s="257" t="s">
        <v>272</v>
      </c>
    </row>
    <row r="9" spans="1:7" ht="12.75" customHeight="1">
      <c r="A9" s="21" t="s">
        <v>14</v>
      </c>
      <c r="B9" s="21" t="s">
        <v>4</v>
      </c>
      <c r="C9" s="253"/>
      <c r="D9" s="253"/>
      <c r="E9" s="169">
        <v>2019</v>
      </c>
      <c r="F9" s="258"/>
      <c r="G9" s="258"/>
    </row>
    <row r="10" spans="1:14" ht="15" customHeight="1">
      <c r="A10" s="260" t="s">
        <v>6</v>
      </c>
      <c r="B10" s="260"/>
      <c r="C10" s="256" t="s">
        <v>237</v>
      </c>
      <c r="D10" s="141" t="s">
        <v>46</v>
      </c>
      <c r="E10" s="142">
        <f>E11+E16+E17+E18</f>
        <v>226605.69</v>
      </c>
      <c r="F10" s="142">
        <f>F19+F28+F37+F46</f>
        <v>292957.08999999997</v>
      </c>
      <c r="G10" s="142">
        <f>F10/E10%</f>
        <v>129.28055337004113</v>
      </c>
      <c r="H10" s="62"/>
      <c r="I10" s="62"/>
      <c r="J10" s="62"/>
      <c r="K10" s="62"/>
      <c r="L10" s="62"/>
      <c r="M10" s="62"/>
      <c r="N10" s="62"/>
    </row>
    <row r="11" spans="1:8" ht="15" customHeight="1">
      <c r="A11" s="260"/>
      <c r="B11" s="260"/>
      <c r="C11" s="256"/>
      <c r="D11" s="143" t="s">
        <v>54</v>
      </c>
      <c r="E11" s="144">
        <f>E20+E29+E38+E47</f>
        <v>3241.29</v>
      </c>
      <c r="F11" s="144">
        <f>F20+F29+F38+F47</f>
        <v>3241.29</v>
      </c>
      <c r="G11" s="142">
        <f aca="true" t="shared" si="0" ref="G11:G19">F11/E11%</f>
        <v>100</v>
      </c>
      <c r="H11" s="62"/>
    </row>
    <row r="12" spans="1:8" ht="15" customHeight="1">
      <c r="A12" s="260"/>
      <c r="B12" s="260"/>
      <c r="C12" s="256"/>
      <c r="D12" s="145" t="s">
        <v>50</v>
      </c>
      <c r="E12" s="146"/>
      <c r="F12" s="146"/>
      <c r="G12" s="142"/>
      <c r="H12" s="62"/>
    </row>
    <row r="13" spans="1:8" ht="21" customHeight="1">
      <c r="A13" s="260"/>
      <c r="B13" s="260"/>
      <c r="C13" s="256"/>
      <c r="D13" s="145" t="s">
        <v>55</v>
      </c>
      <c r="E13" s="144">
        <f aca="true" t="shared" si="1" ref="E13:E18">E22+E31+E40+E49</f>
        <v>3241.29</v>
      </c>
      <c r="F13" s="144">
        <f>F22+F31+F40+F49</f>
        <v>3241.29</v>
      </c>
      <c r="G13" s="142">
        <f t="shared" si="0"/>
        <v>100</v>
      </c>
      <c r="H13" s="62"/>
    </row>
    <row r="14" spans="1:8" ht="15" customHeight="1">
      <c r="A14" s="260"/>
      <c r="B14" s="260"/>
      <c r="C14" s="256"/>
      <c r="D14" s="145" t="s">
        <v>51</v>
      </c>
      <c r="E14" s="144">
        <f t="shared" si="1"/>
        <v>0</v>
      </c>
      <c r="F14" s="144">
        <f>F23+F32+F41+F50</f>
        <v>0</v>
      </c>
      <c r="G14" s="142"/>
      <c r="H14" s="62"/>
    </row>
    <row r="15" spans="1:8" ht="15" customHeight="1">
      <c r="A15" s="260"/>
      <c r="B15" s="260"/>
      <c r="C15" s="256"/>
      <c r="D15" s="145" t="s">
        <v>52</v>
      </c>
      <c r="E15" s="144">
        <f t="shared" si="1"/>
        <v>0</v>
      </c>
      <c r="F15" s="144">
        <f>F24+F33+F41+F50</f>
        <v>0</v>
      </c>
      <c r="G15" s="142"/>
      <c r="H15" s="62"/>
    </row>
    <row r="16" spans="1:8" ht="23.25" customHeight="1">
      <c r="A16" s="260"/>
      <c r="B16" s="260"/>
      <c r="C16" s="256"/>
      <c r="D16" s="147" t="s">
        <v>53</v>
      </c>
      <c r="E16" s="144">
        <f t="shared" si="1"/>
        <v>0</v>
      </c>
      <c r="F16" s="144">
        <f>F25+F34+F43+F52</f>
        <v>0</v>
      </c>
      <c r="G16" s="142"/>
      <c r="H16" s="62"/>
    </row>
    <row r="17" spans="1:8" ht="21.75" customHeight="1">
      <c r="A17" s="260"/>
      <c r="B17" s="260"/>
      <c r="C17" s="256"/>
      <c r="D17" s="147" t="s">
        <v>56</v>
      </c>
      <c r="E17" s="144">
        <f t="shared" si="1"/>
        <v>0</v>
      </c>
      <c r="F17" s="144">
        <f>F26+F35+F44+F53</f>
        <v>0</v>
      </c>
      <c r="G17" s="142"/>
      <c r="H17" s="62"/>
    </row>
    <row r="18" spans="1:8" ht="15" customHeight="1">
      <c r="A18" s="261"/>
      <c r="B18" s="261"/>
      <c r="C18" s="256"/>
      <c r="D18" s="147" t="s">
        <v>246</v>
      </c>
      <c r="E18" s="144">
        <f t="shared" si="1"/>
        <v>223364.4</v>
      </c>
      <c r="F18" s="144">
        <f>F27+F36+F45+F54</f>
        <v>289715.8</v>
      </c>
      <c r="G18" s="142">
        <f t="shared" si="0"/>
        <v>129.7054499284577</v>
      </c>
      <c r="H18" s="62"/>
    </row>
    <row r="19" spans="1:7" ht="15" customHeight="1">
      <c r="A19" s="250" t="s">
        <v>6</v>
      </c>
      <c r="B19" s="250" t="s">
        <v>148</v>
      </c>
      <c r="C19" s="259" t="s">
        <v>110</v>
      </c>
      <c r="D19" s="141" t="s">
        <v>46</v>
      </c>
      <c r="E19" s="148">
        <f>E20+E25+E26+E27</f>
        <v>226381.29</v>
      </c>
      <c r="F19" s="148">
        <f>F20+F25+F26+F27</f>
        <v>292662.29</v>
      </c>
      <c r="G19" s="142">
        <f t="shared" si="0"/>
        <v>129.2784796835463</v>
      </c>
    </row>
    <row r="20" spans="1:7" ht="15" customHeight="1">
      <c r="A20" s="250"/>
      <c r="B20" s="250"/>
      <c r="C20" s="259"/>
      <c r="D20" s="143" t="s">
        <v>54</v>
      </c>
      <c r="E20" s="167">
        <f>E22+E23+E24</f>
        <v>3241.29</v>
      </c>
      <c r="F20" s="144">
        <f>F22+F23+F24</f>
        <v>3241.29</v>
      </c>
      <c r="G20" s="149">
        <f>F20/E20</f>
        <v>1</v>
      </c>
    </row>
    <row r="21" spans="1:7" ht="15" customHeight="1">
      <c r="A21" s="250"/>
      <c r="B21" s="250"/>
      <c r="C21" s="259"/>
      <c r="D21" s="17" t="s">
        <v>50</v>
      </c>
      <c r="E21" s="160"/>
      <c r="F21" s="16"/>
      <c r="G21" s="73"/>
    </row>
    <row r="22" spans="1:7" ht="24.75" customHeight="1">
      <c r="A22" s="250"/>
      <c r="B22" s="250"/>
      <c r="C22" s="259"/>
      <c r="D22" s="17" t="s">
        <v>55</v>
      </c>
      <c r="E22" s="160">
        <v>3241.29</v>
      </c>
      <c r="F22" s="16">
        <v>3241.29</v>
      </c>
      <c r="G22" s="73">
        <f>F22/E22</f>
        <v>1</v>
      </c>
    </row>
    <row r="23" spans="1:7" ht="15" customHeight="1">
      <c r="A23" s="250"/>
      <c r="B23" s="250"/>
      <c r="C23" s="259"/>
      <c r="D23" s="17" t="s">
        <v>51</v>
      </c>
      <c r="E23" s="160">
        <v>0</v>
      </c>
      <c r="F23" s="16">
        <v>0</v>
      </c>
      <c r="G23" s="73"/>
    </row>
    <row r="24" spans="1:7" ht="15" customHeight="1">
      <c r="A24" s="250"/>
      <c r="B24" s="250"/>
      <c r="C24" s="259"/>
      <c r="D24" s="17" t="s">
        <v>52</v>
      </c>
      <c r="E24" s="160">
        <v>0</v>
      </c>
      <c r="F24" s="16">
        <v>0</v>
      </c>
      <c r="G24" s="73"/>
    </row>
    <row r="25" spans="1:7" ht="21.75" customHeight="1">
      <c r="A25" s="250"/>
      <c r="B25" s="250"/>
      <c r="C25" s="259"/>
      <c r="D25" s="18" t="s">
        <v>53</v>
      </c>
      <c r="E25" s="160">
        <v>0</v>
      </c>
      <c r="F25" s="16">
        <v>0</v>
      </c>
      <c r="G25" s="73"/>
    </row>
    <row r="26" spans="1:7" ht="21" customHeight="1">
      <c r="A26" s="250"/>
      <c r="B26" s="250"/>
      <c r="C26" s="259"/>
      <c r="D26" s="18" t="s">
        <v>56</v>
      </c>
      <c r="E26" s="160">
        <v>0</v>
      </c>
      <c r="F26" s="16">
        <v>0</v>
      </c>
      <c r="G26" s="73"/>
    </row>
    <row r="27" spans="1:7" ht="15.75" customHeight="1">
      <c r="A27" s="251"/>
      <c r="B27" s="251"/>
      <c r="C27" s="259"/>
      <c r="D27" s="18" t="s">
        <v>246</v>
      </c>
      <c r="E27" s="160">
        <v>223140</v>
      </c>
      <c r="F27" s="160">
        <v>289421</v>
      </c>
      <c r="G27" s="161">
        <f>F27/E27</f>
        <v>1.2970377341579278</v>
      </c>
    </row>
    <row r="28" spans="1:7" ht="15.75" customHeight="1">
      <c r="A28" s="250" t="s">
        <v>6</v>
      </c>
      <c r="B28" s="250" t="s">
        <v>159</v>
      </c>
      <c r="C28" s="259" t="s">
        <v>250</v>
      </c>
      <c r="D28" s="141" t="s">
        <v>46</v>
      </c>
      <c r="E28" s="165">
        <f>SUM(E31:E36)</f>
        <v>0</v>
      </c>
      <c r="F28" s="127">
        <f>SUM(F31:F36)</f>
        <v>0</v>
      </c>
      <c r="G28" s="149" t="e">
        <f>F28/E28</f>
        <v>#DIV/0!</v>
      </c>
    </row>
    <row r="29" spans="1:7" ht="15.75" customHeight="1">
      <c r="A29" s="250"/>
      <c r="B29" s="250"/>
      <c r="C29" s="259"/>
      <c r="D29" s="143" t="s">
        <v>54</v>
      </c>
      <c r="E29" s="166">
        <f>SUM(E31:E33)</f>
        <v>0</v>
      </c>
      <c r="F29" s="150">
        <f>SUM(F31:F33)</f>
        <v>0</v>
      </c>
      <c r="G29" s="149" t="e">
        <f>F29/E29</f>
        <v>#DIV/0!</v>
      </c>
    </row>
    <row r="30" spans="1:7" ht="15.75" customHeight="1">
      <c r="A30" s="250"/>
      <c r="B30" s="250"/>
      <c r="C30" s="259"/>
      <c r="D30" s="17" t="s">
        <v>50</v>
      </c>
      <c r="E30" s="160"/>
      <c r="F30" s="16"/>
      <c r="G30" s="73"/>
    </row>
    <row r="31" spans="1:7" ht="21.75" customHeight="1">
      <c r="A31" s="250"/>
      <c r="B31" s="250"/>
      <c r="C31" s="259"/>
      <c r="D31" s="17" t="s">
        <v>55</v>
      </c>
      <c r="E31" s="160">
        <v>0</v>
      </c>
      <c r="F31" s="16">
        <v>0</v>
      </c>
      <c r="G31" s="73" t="e">
        <f>F31/E31</f>
        <v>#DIV/0!</v>
      </c>
    </row>
    <row r="32" spans="1:7" ht="15.75" customHeight="1">
      <c r="A32" s="250"/>
      <c r="B32" s="250"/>
      <c r="C32" s="259"/>
      <c r="D32" s="17" t="s">
        <v>51</v>
      </c>
      <c r="E32" s="162">
        <v>0</v>
      </c>
      <c r="F32" s="15">
        <v>0</v>
      </c>
      <c r="G32" s="73"/>
    </row>
    <row r="33" spans="1:7" ht="15.75" customHeight="1">
      <c r="A33" s="250"/>
      <c r="B33" s="250"/>
      <c r="C33" s="259"/>
      <c r="D33" s="17" t="s">
        <v>52</v>
      </c>
      <c r="E33" s="162">
        <v>0</v>
      </c>
      <c r="F33" s="15">
        <v>0</v>
      </c>
      <c r="G33" s="73"/>
    </row>
    <row r="34" spans="1:7" ht="21" customHeight="1">
      <c r="A34" s="250"/>
      <c r="B34" s="250"/>
      <c r="C34" s="259"/>
      <c r="D34" s="18" t="s">
        <v>53</v>
      </c>
      <c r="E34" s="162">
        <v>0</v>
      </c>
      <c r="F34" s="15">
        <v>0</v>
      </c>
      <c r="G34" s="73"/>
    </row>
    <row r="35" spans="1:7" ht="21" customHeight="1">
      <c r="A35" s="250"/>
      <c r="B35" s="250"/>
      <c r="C35" s="259"/>
      <c r="D35" s="18" t="s">
        <v>56</v>
      </c>
      <c r="E35" s="162">
        <v>0</v>
      </c>
      <c r="F35" s="15">
        <v>0</v>
      </c>
      <c r="G35" s="73"/>
    </row>
    <row r="36" spans="1:7" ht="15.75" customHeight="1">
      <c r="A36" s="251"/>
      <c r="B36" s="251"/>
      <c r="C36" s="259"/>
      <c r="D36" s="18" t="s">
        <v>246</v>
      </c>
      <c r="E36" s="162">
        <v>0</v>
      </c>
      <c r="F36" s="162">
        <v>0</v>
      </c>
      <c r="G36" s="73" t="e">
        <f>F36/E36</f>
        <v>#DIV/0!</v>
      </c>
    </row>
    <row r="37" spans="1:7" ht="15" customHeight="1">
      <c r="A37" s="250" t="s">
        <v>6</v>
      </c>
      <c r="B37" s="250" t="s">
        <v>162</v>
      </c>
      <c r="C37" s="259" t="s">
        <v>240</v>
      </c>
      <c r="D37" s="141" t="s">
        <v>46</v>
      </c>
      <c r="E37" s="164">
        <f>E38+E43+E44+E45</f>
        <v>35</v>
      </c>
      <c r="F37" s="142">
        <f>F38+F43+F44+F45</f>
        <v>32</v>
      </c>
      <c r="G37" s="149">
        <f>F37/E37</f>
        <v>0.9142857142857143</v>
      </c>
    </row>
    <row r="38" spans="1:7" ht="15" customHeight="1">
      <c r="A38" s="250"/>
      <c r="B38" s="250"/>
      <c r="C38" s="259"/>
      <c r="D38" s="143" t="s">
        <v>54</v>
      </c>
      <c r="E38" s="162">
        <f>E40+E41+E42</f>
        <v>0</v>
      </c>
      <c r="F38" s="144">
        <v>0</v>
      </c>
      <c r="G38" s="149" t="e">
        <f>F38/E38</f>
        <v>#DIV/0!</v>
      </c>
    </row>
    <row r="39" spans="1:7" ht="15" customHeight="1">
      <c r="A39" s="250"/>
      <c r="B39" s="250"/>
      <c r="C39" s="259"/>
      <c r="D39" s="17" t="s">
        <v>50</v>
      </c>
      <c r="E39" s="160"/>
      <c r="F39" s="16">
        <v>0</v>
      </c>
      <c r="G39" s="73"/>
    </row>
    <row r="40" spans="1:7" ht="22.5" customHeight="1">
      <c r="A40" s="250"/>
      <c r="B40" s="250"/>
      <c r="C40" s="259"/>
      <c r="D40" s="17" t="s">
        <v>55</v>
      </c>
      <c r="E40" s="56">
        <v>0</v>
      </c>
      <c r="F40" s="56">
        <v>0</v>
      </c>
      <c r="G40" s="73" t="e">
        <f>F40/E40</f>
        <v>#DIV/0!</v>
      </c>
    </row>
    <row r="41" spans="1:7" ht="15" customHeight="1">
      <c r="A41" s="250"/>
      <c r="B41" s="250"/>
      <c r="C41" s="259"/>
      <c r="D41" s="17" t="s">
        <v>51</v>
      </c>
      <c r="E41" s="160">
        <v>0</v>
      </c>
      <c r="F41" s="16">
        <v>0</v>
      </c>
      <c r="G41" s="73"/>
    </row>
    <row r="42" spans="1:7" ht="15" customHeight="1">
      <c r="A42" s="250"/>
      <c r="B42" s="250"/>
      <c r="C42" s="259"/>
      <c r="D42" s="17" t="s">
        <v>247</v>
      </c>
      <c r="E42" s="160">
        <v>0</v>
      </c>
      <c r="F42" s="16">
        <v>0</v>
      </c>
      <c r="G42" s="73"/>
    </row>
    <row r="43" spans="1:7" ht="25.5" customHeight="1">
      <c r="A43" s="250"/>
      <c r="B43" s="250"/>
      <c r="C43" s="259"/>
      <c r="D43" s="18" t="s">
        <v>53</v>
      </c>
      <c r="E43" s="160">
        <v>0</v>
      </c>
      <c r="F43" s="16">
        <v>0</v>
      </c>
      <c r="G43" s="73"/>
    </row>
    <row r="44" spans="1:7" ht="21.75" customHeight="1">
      <c r="A44" s="250"/>
      <c r="B44" s="250"/>
      <c r="C44" s="259"/>
      <c r="D44" s="18" t="s">
        <v>248</v>
      </c>
      <c r="E44" s="160">
        <v>0</v>
      </c>
      <c r="F44" s="16">
        <v>0</v>
      </c>
      <c r="G44" s="73"/>
    </row>
    <row r="45" spans="1:7" ht="15" customHeight="1">
      <c r="A45" s="251"/>
      <c r="B45" s="251"/>
      <c r="C45" s="259"/>
      <c r="D45" s="18" t="s">
        <v>249</v>
      </c>
      <c r="E45" s="160">
        <v>35</v>
      </c>
      <c r="F45" s="16">
        <v>32</v>
      </c>
      <c r="G45" s="73">
        <f>F45/E45</f>
        <v>0.9142857142857143</v>
      </c>
    </row>
    <row r="46" spans="1:7" ht="12.75">
      <c r="A46" s="250" t="s">
        <v>6</v>
      </c>
      <c r="B46" s="250" t="s">
        <v>60</v>
      </c>
      <c r="C46" s="259" t="s">
        <v>105</v>
      </c>
      <c r="D46" s="141" t="s">
        <v>46</v>
      </c>
      <c r="E46" s="164">
        <f>E47+E52+E53+E54</f>
        <v>189.4</v>
      </c>
      <c r="F46" s="142">
        <f>F47+F52+F53+F54</f>
        <v>262.8</v>
      </c>
      <c r="G46" s="149">
        <f>F46/E46</f>
        <v>1.3875395987328405</v>
      </c>
    </row>
    <row r="47" spans="1:7" ht="15" customHeight="1">
      <c r="A47" s="250"/>
      <c r="B47" s="250"/>
      <c r="C47" s="259"/>
      <c r="D47" s="143" t="s">
        <v>54</v>
      </c>
      <c r="E47" s="14">
        <v>0</v>
      </c>
      <c r="F47" s="150">
        <v>0</v>
      </c>
      <c r="G47" s="149"/>
    </row>
    <row r="48" spans="1:7" ht="12.75" customHeight="1">
      <c r="A48" s="250"/>
      <c r="B48" s="250"/>
      <c r="C48" s="259"/>
      <c r="D48" s="17" t="s">
        <v>50</v>
      </c>
      <c r="E48" s="160"/>
      <c r="F48" s="16"/>
      <c r="G48" s="73"/>
    </row>
    <row r="49" spans="1:7" ht="19.5" customHeight="1">
      <c r="A49" s="250"/>
      <c r="B49" s="250"/>
      <c r="C49" s="259"/>
      <c r="D49" s="17" t="s">
        <v>55</v>
      </c>
      <c r="E49" s="160">
        <v>0</v>
      </c>
      <c r="F49" s="16">
        <v>0</v>
      </c>
      <c r="G49" s="73"/>
    </row>
    <row r="50" spans="1:7" ht="19.5" customHeight="1">
      <c r="A50" s="250"/>
      <c r="B50" s="250"/>
      <c r="C50" s="259"/>
      <c r="D50" s="17" t="s">
        <v>51</v>
      </c>
      <c r="E50" s="162">
        <v>0</v>
      </c>
      <c r="F50" s="15">
        <v>0</v>
      </c>
      <c r="G50" s="73"/>
    </row>
    <row r="51" spans="1:7" ht="16.5" customHeight="1">
      <c r="A51" s="250"/>
      <c r="B51" s="250"/>
      <c r="C51" s="259"/>
      <c r="D51" s="17" t="s">
        <v>52</v>
      </c>
      <c r="E51" s="162">
        <v>0</v>
      </c>
      <c r="F51" s="15">
        <v>0</v>
      </c>
      <c r="G51" s="73"/>
    </row>
    <row r="52" spans="1:7" ht="29.25" customHeight="1">
      <c r="A52" s="250"/>
      <c r="B52" s="250"/>
      <c r="C52" s="259"/>
      <c r="D52" s="18" t="s">
        <v>53</v>
      </c>
      <c r="E52" s="162">
        <v>0</v>
      </c>
      <c r="F52" s="15">
        <v>0</v>
      </c>
      <c r="G52" s="73"/>
    </row>
    <row r="53" spans="1:7" ht="24" customHeight="1">
      <c r="A53" s="250"/>
      <c r="B53" s="250"/>
      <c r="C53" s="259"/>
      <c r="D53" s="18" t="s">
        <v>56</v>
      </c>
      <c r="E53" s="162">
        <v>0</v>
      </c>
      <c r="F53" s="15">
        <v>0</v>
      </c>
      <c r="G53" s="73"/>
    </row>
    <row r="54" spans="1:7" ht="37.5" customHeight="1">
      <c r="A54" s="251"/>
      <c r="B54" s="251"/>
      <c r="C54" s="259"/>
      <c r="D54" s="18" t="s">
        <v>108</v>
      </c>
      <c r="E54" s="162">
        <v>189.4</v>
      </c>
      <c r="F54" s="15">
        <v>262.8</v>
      </c>
      <c r="G54" s="73">
        <f>F54/E54</f>
        <v>1.3875395987328405</v>
      </c>
    </row>
    <row r="55" ht="12.75">
      <c r="E55" s="27"/>
    </row>
  </sheetData>
  <sheetProtection/>
  <mergeCells count="21">
    <mergeCell ref="A46:A54"/>
    <mergeCell ref="B46:B54"/>
    <mergeCell ref="C46:C54"/>
    <mergeCell ref="A28:A36"/>
    <mergeCell ref="A10:A18"/>
    <mergeCell ref="C37:C45"/>
    <mergeCell ref="G8:G9"/>
    <mergeCell ref="A37:A45"/>
    <mergeCell ref="A19:A27"/>
    <mergeCell ref="C19:C27"/>
    <mergeCell ref="C28:C36"/>
    <mergeCell ref="B10:B18"/>
    <mergeCell ref="C3:F3"/>
    <mergeCell ref="B28:B36"/>
    <mergeCell ref="D8:D9"/>
    <mergeCell ref="A8:B8"/>
    <mergeCell ref="C8:C9"/>
    <mergeCell ref="B37:B45"/>
    <mergeCell ref="B19:B27"/>
    <mergeCell ref="C10:C18"/>
    <mergeCell ref="F8:F9"/>
  </mergeCells>
  <printOptions/>
  <pageMargins left="0.15748031496062992" right="0.1968503937007874" top="0.984251968503937" bottom="0.1968503937007874" header="0.5118110236220472"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4"/>
  <sheetViews>
    <sheetView zoomScalePageLayoutView="0" workbookViewId="0" topLeftCell="A7">
      <selection activeCell="E14" sqref="E14"/>
    </sheetView>
  </sheetViews>
  <sheetFormatPr defaultColWidth="9.00390625" defaultRowHeight="12.75"/>
  <cols>
    <col min="1" max="1" width="5.375" style="0" customWidth="1"/>
    <col min="2" max="2" width="37.00390625" style="0" customWidth="1"/>
    <col min="3" max="3" width="17.875" style="0" customWidth="1"/>
    <col min="4" max="4" width="18.75390625" style="0" customWidth="1"/>
    <col min="5" max="5" width="27.75390625" style="0" customWidth="1"/>
  </cols>
  <sheetData>
    <row r="1" spans="1:5" ht="18.75" customHeight="1">
      <c r="A1" s="80"/>
      <c r="B1" s="263"/>
      <c r="C1" s="263"/>
      <c r="D1" s="263"/>
      <c r="E1" s="263"/>
    </row>
    <row r="2" spans="1:5" ht="18" customHeight="1">
      <c r="A2" s="80"/>
      <c r="B2" s="264" t="s">
        <v>287</v>
      </c>
      <c r="C2" s="264"/>
      <c r="D2" s="264"/>
      <c r="E2" s="264"/>
    </row>
    <row r="3" spans="1:5" ht="15.75">
      <c r="A3" s="80"/>
      <c r="B3" s="81"/>
      <c r="C3" s="80"/>
      <c r="D3" s="80"/>
      <c r="E3" s="80"/>
    </row>
    <row r="4" spans="2:5" ht="12.75">
      <c r="B4" s="262" t="s">
        <v>253</v>
      </c>
      <c r="C4" s="262"/>
      <c r="D4" s="262"/>
      <c r="E4" s="262"/>
    </row>
    <row r="5" ht="16.5" thickBot="1">
      <c r="B5" s="74"/>
    </row>
    <row r="6" spans="1:5" ht="37.5" customHeight="1" thickBot="1">
      <c r="A6" s="75" t="s">
        <v>288</v>
      </c>
      <c r="B6" s="76" t="s">
        <v>289</v>
      </c>
      <c r="C6" s="76" t="s">
        <v>290</v>
      </c>
      <c r="D6" s="76" t="s">
        <v>291</v>
      </c>
      <c r="E6" s="76" t="s">
        <v>292</v>
      </c>
    </row>
    <row r="7" spans="1:5" ht="51" customHeight="1" thickBot="1">
      <c r="A7" s="77">
        <v>1</v>
      </c>
      <c r="B7" s="78" t="s">
        <v>293</v>
      </c>
      <c r="C7" s="82">
        <v>41907</v>
      </c>
      <c r="D7" s="79">
        <v>1463</v>
      </c>
      <c r="E7" s="79" t="s">
        <v>294</v>
      </c>
    </row>
    <row r="8" spans="1:5" ht="43.5" customHeight="1" thickBot="1">
      <c r="A8" s="77">
        <v>2</v>
      </c>
      <c r="B8" s="78" t="s">
        <v>293</v>
      </c>
      <c r="C8" s="82">
        <v>42082</v>
      </c>
      <c r="D8" s="79">
        <v>391</v>
      </c>
      <c r="E8" s="83" t="s">
        <v>295</v>
      </c>
    </row>
    <row r="9" spans="1:5" ht="40.5" customHeight="1">
      <c r="A9" s="151">
        <v>3</v>
      </c>
      <c r="B9" s="152" t="s">
        <v>293</v>
      </c>
      <c r="C9" s="153">
        <v>42417</v>
      </c>
      <c r="D9" s="154">
        <v>173</v>
      </c>
      <c r="E9" s="155" t="s">
        <v>295</v>
      </c>
    </row>
    <row r="10" spans="1:5" ht="50.25" customHeight="1">
      <c r="A10" s="156">
        <v>4</v>
      </c>
      <c r="B10" s="158" t="s">
        <v>293</v>
      </c>
      <c r="C10" s="157">
        <v>42766</v>
      </c>
      <c r="D10" s="156">
        <v>152</v>
      </c>
      <c r="E10" s="64" t="s">
        <v>295</v>
      </c>
    </row>
    <row r="11" spans="1:5" ht="48.75" customHeight="1">
      <c r="A11" s="156">
        <v>5</v>
      </c>
      <c r="B11" s="163" t="s">
        <v>293</v>
      </c>
      <c r="C11" s="157">
        <v>43117</v>
      </c>
      <c r="D11" s="156">
        <v>28</v>
      </c>
      <c r="E11" s="64" t="s">
        <v>295</v>
      </c>
    </row>
    <row r="12" spans="1:5" ht="48" customHeight="1">
      <c r="A12" s="107">
        <v>6</v>
      </c>
      <c r="B12" s="163" t="s">
        <v>293</v>
      </c>
      <c r="C12" s="171">
        <v>43504</v>
      </c>
      <c r="D12" s="170">
        <v>109</v>
      </c>
      <c r="E12" s="64" t="s">
        <v>295</v>
      </c>
    </row>
    <row r="13" spans="1:5" ht="38.25">
      <c r="A13" s="107">
        <v>7</v>
      </c>
      <c r="B13" s="163" t="s">
        <v>293</v>
      </c>
      <c r="C13" s="171">
        <v>43791</v>
      </c>
      <c r="D13" s="170">
        <v>1436</v>
      </c>
      <c r="E13" s="64" t="s">
        <v>380</v>
      </c>
    </row>
    <row r="14" spans="1:5" ht="38.25">
      <c r="A14" s="107">
        <v>8</v>
      </c>
      <c r="B14" s="163" t="s">
        <v>293</v>
      </c>
      <c r="C14" s="171">
        <v>43861</v>
      </c>
      <c r="D14" s="170">
        <v>88</v>
      </c>
      <c r="E14" s="64" t="s">
        <v>295</v>
      </c>
    </row>
  </sheetData>
  <sheetProtection/>
  <mergeCells count="3">
    <mergeCell ref="B4:E4"/>
    <mergeCell ref="B1:E1"/>
    <mergeCell ref="B2:E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42"/>
  <sheetViews>
    <sheetView zoomScalePageLayoutView="0" workbookViewId="0" topLeftCell="A31">
      <selection activeCell="I41" sqref="I41"/>
    </sheetView>
  </sheetViews>
  <sheetFormatPr defaultColWidth="9.00390625" defaultRowHeight="12.75"/>
  <cols>
    <col min="1" max="1" width="3.75390625" style="0" customWidth="1"/>
    <col min="2" max="2" width="4.25390625" style="0" customWidth="1"/>
    <col min="3" max="3" width="36.25390625" style="0" customWidth="1"/>
    <col min="4" max="4" width="23.875" style="0" customWidth="1"/>
    <col min="5" max="5" width="10.875" style="0" customWidth="1"/>
    <col min="6" max="10" width="10.00390625" style="0" bestFit="1" customWidth="1"/>
  </cols>
  <sheetData>
    <row r="1" ht="15.75">
      <c r="A1" s="84" t="s">
        <v>296</v>
      </c>
    </row>
    <row r="2" ht="15.75">
      <c r="A2" s="74"/>
    </row>
    <row r="3" spans="1:10" ht="15.75">
      <c r="A3" s="265" t="s">
        <v>297</v>
      </c>
      <c r="B3" s="265"/>
      <c r="C3" s="265"/>
      <c r="D3" s="265"/>
      <c r="E3" s="265"/>
      <c r="F3" s="265"/>
      <c r="G3" s="265"/>
      <c r="H3" s="265"/>
      <c r="I3" s="265"/>
      <c r="J3" s="265"/>
    </row>
    <row r="4" spans="1:10" ht="15.75">
      <c r="A4" s="265" t="s">
        <v>383</v>
      </c>
      <c r="B4" s="265"/>
      <c r="C4" s="265"/>
      <c r="D4" s="265"/>
      <c r="E4" s="265"/>
      <c r="F4" s="265"/>
      <c r="G4" s="265"/>
      <c r="H4" s="265"/>
      <c r="I4" s="265"/>
      <c r="J4" s="265"/>
    </row>
    <row r="5" ht="15.75">
      <c r="A5" s="74"/>
    </row>
    <row r="6" spans="1:10" ht="12.75">
      <c r="A6" s="267" t="s">
        <v>298</v>
      </c>
      <c r="B6" s="267"/>
      <c r="C6" s="267"/>
      <c r="D6" s="267"/>
      <c r="E6" s="267"/>
      <c r="F6" s="267"/>
      <c r="G6" s="267"/>
      <c r="H6" s="267"/>
      <c r="I6" s="267"/>
      <c r="J6" s="267"/>
    </row>
    <row r="7" spans="1:10" ht="26.25" customHeight="1">
      <c r="A7" s="266" t="s">
        <v>5</v>
      </c>
      <c r="B7" s="262"/>
      <c r="C7" s="262"/>
      <c r="D7" s="262"/>
      <c r="E7" s="262"/>
      <c r="F7" s="262"/>
      <c r="G7" s="262"/>
      <c r="H7" s="262"/>
      <c r="I7" s="262"/>
      <c r="J7" s="262"/>
    </row>
    <row r="8" ht="16.5" thickBot="1">
      <c r="A8" s="74"/>
    </row>
    <row r="9" spans="1:10" ht="108.75" thickBot="1">
      <c r="A9" s="268" t="s">
        <v>0</v>
      </c>
      <c r="B9" s="269"/>
      <c r="C9" s="270" t="s">
        <v>299</v>
      </c>
      <c r="D9" s="270" t="s">
        <v>300</v>
      </c>
      <c r="E9" s="270" t="s">
        <v>301</v>
      </c>
      <c r="F9" s="85" t="s">
        <v>302</v>
      </c>
      <c r="G9" s="85" t="s">
        <v>303</v>
      </c>
      <c r="H9" s="85" t="s">
        <v>304</v>
      </c>
      <c r="I9" s="85" t="s">
        <v>305</v>
      </c>
      <c r="J9" s="85" t="s">
        <v>306</v>
      </c>
    </row>
    <row r="10" spans="1:10" ht="24.75" thickBot="1">
      <c r="A10" s="86" t="s">
        <v>14</v>
      </c>
      <c r="B10" s="87" t="s">
        <v>4</v>
      </c>
      <c r="C10" s="271"/>
      <c r="D10" s="271"/>
      <c r="E10" s="271"/>
      <c r="F10" s="99"/>
      <c r="G10" s="99"/>
      <c r="H10" s="99"/>
      <c r="I10" s="99"/>
      <c r="J10" s="99"/>
    </row>
    <row r="11" spans="1:10" ht="26.25" customHeight="1" thickBot="1">
      <c r="A11" s="121">
        <v>5</v>
      </c>
      <c r="B11" s="122"/>
      <c r="C11" s="123" t="s">
        <v>5</v>
      </c>
      <c r="D11" s="96"/>
      <c r="E11" s="96"/>
      <c r="F11" s="102">
        <f>G11*J11</f>
        <v>1.5160283052403742</v>
      </c>
      <c r="G11" s="102">
        <f>SUM(G12+G13+G27+G33+G39)/5</f>
        <v>1.6714864989688785</v>
      </c>
      <c r="H11" s="102">
        <f>(H13+H27+H33+H39)/4</f>
        <v>0.9069940476190477</v>
      </c>
      <c r="I11" s="102">
        <f>5!M13/5!L13</f>
        <v>1</v>
      </c>
      <c r="J11" s="118">
        <f>H11/I11</f>
        <v>0.9069940476190477</v>
      </c>
    </row>
    <row r="12" spans="1:10" ht="46.5" customHeight="1" thickBot="1">
      <c r="A12" s="86"/>
      <c r="B12" s="87"/>
      <c r="C12" s="87" t="s">
        <v>251</v>
      </c>
      <c r="D12" s="87"/>
      <c r="E12" s="87"/>
      <c r="F12" s="99"/>
      <c r="G12" s="116">
        <f>1!H13/1!G13</f>
        <v>1.0827992179530772</v>
      </c>
      <c r="H12" s="99"/>
      <c r="I12" s="99"/>
      <c r="J12" s="99"/>
    </row>
    <row r="13" spans="1:10" ht="34.5" customHeight="1" thickBot="1">
      <c r="A13" s="95">
        <v>5</v>
      </c>
      <c r="B13" s="96">
        <v>1</v>
      </c>
      <c r="C13" s="97" t="s">
        <v>110</v>
      </c>
      <c r="D13" s="97" t="s">
        <v>307</v>
      </c>
      <c r="E13" s="97" t="s">
        <v>157</v>
      </c>
      <c r="F13" s="119">
        <f>G13*J13</f>
        <v>0.9309006668743607</v>
      </c>
      <c r="G13" s="120">
        <f>SUM(G14:G26)/13</f>
        <v>1.1170808002492327</v>
      </c>
      <c r="H13" s="102">
        <f>(2!L10+2!L11+2!L12+2!L24+2!L27+2!L28)/6</f>
        <v>0.8333333333333334</v>
      </c>
      <c r="I13" s="102">
        <f>5!M16/5!L16</f>
        <v>1</v>
      </c>
      <c r="J13" s="118">
        <f>H13/I13</f>
        <v>0.8333333333333334</v>
      </c>
    </row>
    <row r="14" spans="1:10" ht="37.5" customHeight="1">
      <c r="A14" s="100"/>
      <c r="B14" s="100"/>
      <c r="C14" s="101" t="s">
        <v>111</v>
      </c>
      <c r="D14" s="101"/>
      <c r="E14" s="101"/>
      <c r="F14" s="100"/>
      <c r="G14" s="111">
        <f>1!H15/1!G15</f>
        <v>0.976</v>
      </c>
      <c r="H14" s="108"/>
      <c r="I14" s="100"/>
      <c r="J14" s="100"/>
    </row>
    <row r="15" spans="1:10" ht="26.25" customHeight="1">
      <c r="A15" s="89"/>
      <c r="B15" s="89"/>
      <c r="C15" s="90" t="s">
        <v>112</v>
      </c>
      <c r="D15" s="90"/>
      <c r="E15" s="90"/>
      <c r="F15" s="89"/>
      <c r="G15" s="112">
        <f>1!H16/1!G16</f>
        <v>0.7882277885971392</v>
      </c>
      <c r="H15" s="109"/>
      <c r="I15" s="89"/>
      <c r="J15" s="89"/>
    </row>
    <row r="16" spans="1:10" ht="26.25" customHeight="1">
      <c r="A16" s="89"/>
      <c r="B16" s="89"/>
      <c r="C16" s="90" t="s">
        <v>114</v>
      </c>
      <c r="D16" s="90"/>
      <c r="E16" s="90"/>
      <c r="F16" s="89"/>
      <c r="G16" s="112">
        <f>1!H17/1!G17</f>
        <v>0.9505409582689336</v>
      </c>
      <c r="H16" s="109"/>
      <c r="I16" s="89"/>
      <c r="J16" s="89"/>
    </row>
    <row r="17" spans="1:10" ht="26.25" customHeight="1">
      <c r="A17" s="89"/>
      <c r="B17" s="89"/>
      <c r="C17" s="90" t="s">
        <v>115</v>
      </c>
      <c r="D17" s="90"/>
      <c r="E17" s="90"/>
      <c r="F17" s="89"/>
      <c r="G17" s="112">
        <f>1!H18/1!G18</f>
        <v>0.88</v>
      </c>
      <c r="H17" s="109"/>
      <c r="I17" s="89"/>
      <c r="J17" s="89"/>
    </row>
    <row r="18" spans="1:10" ht="26.25" customHeight="1">
      <c r="A18" s="89"/>
      <c r="B18" s="89"/>
      <c r="C18" s="90" t="s">
        <v>116</v>
      </c>
      <c r="D18" s="90"/>
      <c r="E18" s="90"/>
      <c r="F18" s="89"/>
      <c r="G18" s="112">
        <f>1!H19/1!G19</f>
        <v>0.9522778029654257</v>
      </c>
      <c r="H18" s="109"/>
      <c r="I18" s="89"/>
      <c r="J18" s="89"/>
    </row>
    <row r="19" spans="1:10" ht="26.25" customHeight="1">
      <c r="A19" s="89"/>
      <c r="B19" s="89"/>
      <c r="C19" s="90" t="s">
        <v>118</v>
      </c>
      <c r="D19" s="90"/>
      <c r="E19" s="90"/>
      <c r="F19" s="89"/>
      <c r="G19" s="112">
        <f>1!H20/1!G20</f>
        <v>0.8000878927708196</v>
      </c>
      <c r="H19" s="109"/>
      <c r="I19" s="89"/>
      <c r="J19" s="89"/>
    </row>
    <row r="20" spans="1:10" ht="26.25" customHeight="1">
      <c r="A20" s="89"/>
      <c r="B20" s="89"/>
      <c r="C20" s="90" t="s">
        <v>119</v>
      </c>
      <c r="D20" s="90"/>
      <c r="E20" s="90"/>
      <c r="F20" s="89"/>
      <c r="G20" s="112">
        <f>1!H21/1!G21</f>
        <v>0.8398584224212655</v>
      </c>
      <c r="H20" s="109"/>
      <c r="I20" s="89"/>
      <c r="J20" s="89"/>
    </row>
    <row r="21" spans="1:10" ht="26.25" customHeight="1">
      <c r="A21" s="89"/>
      <c r="B21" s="89"/>
      <c r="C21" s="90" t="s">
        <v>121</v>
      </c>
      <c r="D21" s="90"/>
      <c r="E21" s="90"/>
      <c r="F21" s="89"/>
      <c r="G21" s="112">
        <f>1!H22/1!G22</f>
        <v>0.9243743798919634</v>
      </c>
      <c r="H21" s="109"/>
      <c r="I21" s="89"/>
      <c r="J21" s="89"/>
    </row>
    <row r="22" spans="1:10" ht="26.25" customHeight="1">
      <c r="A22" s="89"/>
      <c r="B22" s="89"/>
      <c r="C22" s="90" t="s">
        <v>122</v>
      </c>
      <c r="D22" s="90"/>
      <c r="E22" s="90"/>
      <c r="F22" s="89"/>
      <c r="G22" s="112">
        <f>1!H23/1!G23</f>
        <v>1.0344221988057605</v>
      </c>
      <c r="H22" s="109"/>
      <c r="I22" s="89"/>
      <c r="J22" s="89"/>
    </row>
    <row r="23" spans="1:10" ht="84.75" customHeight="1">
      <c r="A23" s="89"/>
      <c r="B23" s="89"/>
      <c r="C23" s="90" t="s">
        <v>124</v>
      </c>
      <c r="D23" s="90"/>
      <c r="E23" s="90"/>
      <c r="F23" s="89"/>
      <c r="G23" s="112">
        <f>1!H24/1!G24</f>
        <v>1.1111111111111112</v>
      </c>
      <c r="H23" s="109"/>
      <c r="I23" s="89"/>
      <c r="J23" s="89"/>
    </row>
    <row r="24" spans="1:10" ht="107.25" customHeight="1">
      <c r="A24" s="89"/>
      <c r="B24" s="89"/>
      <c r="C24" s="90" t="s">
        <v>126</v>
      </c>
      <c r="D24" s="90"/>
      <c r="E24" s="90"/>
      <c r="F24" s="89"/>
      <c r="G24" s="112">
        <f>1!H25/1!G25</f>
        <v>2.65</v>
      </c>
      <c r="H24" s="109"/>
      <c r="I24" s="89"/>
      <c r="J24" s="89"/>
    </row>
    <row r="25" spans="1:10" ht="26.25" customHeight="1">
      <c r="A25" s="89"/>
      <c r="B25" s="89"/>
      <c r="C25" s="90" t="s">
        <v>128</v>
      </c>
      <c r="D25" s="90"/>
      <c r="E25" s="90"/>
      <c r="F25" s="89"/>
      <c r="G25" s="112">
        <f>1!H26/1!G26</f>
        <v>0.84591907917684</v>
      </c>
      <c r="H25" s="109"/>
      <c r="I25" s="89"/>
      <c r="J25" s="89"/>
    </row>
    <row r="26" spans="1:10" ht="26.25" customHeight="1" thickBot="1">
      <c r="A26" s="91"/>
      <c r="B26" s="91"/>
      <c r="C26" s="92" t="s">
        <v>130</v>
      </c>
      <c r="D26" s="92"/>
      <c r="E26" s="92"/>
      <c r="F26" s="91"/>
      <c r="G26" s="113">
        <f>1!H27/1!G27</f>
        <v>1.7692307692307692</v>
      </c>
      <c r="H26" s="110"/>
      <c r="I26" s="91"/>
      <c r="J26" s="91"/>
    </row>
    <row r="27" spans="1:10" ht="37.5" customHeight="1" thickBot="1">
      <c r="A27" s="95">
        <v>5</v>
      </c>
      <c r="B27" s="96">
        <v>2</v>
      </c>
      <c r="C27" s="97" t="s">
        <v>131</v>
      </c>
      <c r="D27" s="97"/>
      <c r="E27" s="97"/>
      <c r="F27" s="119">
        <f>G27*J27</f>
        <v>0.9829110715649583</v>
      </c>
      <c r="G27" s="124">
        <f>SUM(G28:G32)/5</f>
        <v>0.9829110715649583</v>
      </c>
      <c r="H27" s="102">
        <f>SUM(2!L30:L40)/11</f>
        <v>1</v>
      </c>
      <c r="I27" s="96">
        <v>1</v>
      </c>
      <c r="J27" s="98">
        <v>1</v>
      </c>
    </row>
    <row r="28" spans="1:10" ht="43.5" customHeight="1">
      <c r="A28" s="93"/>
      <c r="B28" s="93"/>
      <c r="C28" s="94" t="s">
        <v>132</v>
      </c>
      <c r="D28" s="101"/>
      <c r="E28" s="101"/>
      <c r="F28" s="111"/>
      <c r="G28" s="111">
        <f>1!H29/1!G29</f>
        <v>1.0014352818371608</v>
      </c>
      <c r="H28" s="100"/>
      <c r="I28" s="100"/>
      <c r="J28" s="100"/>
    </row>
    <row r="29" spans="1:10" ht="18" customHeight="1">
      <c r="A29" s="88"/>
      <c r="B29" s="88"/>
      <c r="C29" s="19" t="s">
        <v>133</v>
      </c>
      <c r="D29" s="90"/>
      <c r="E29" s="90"/>
      <c r="F29" s="112"/>
      <c r="G29" s="112">
        <f>1!H30/1!G30</f>
        <v>1.0495867768595042</v>
      </c>
      <c r="H29" s="89"/>
      <c r="I29" s="89"/>
      <c r="J29" s="89"/>
    </row>
    <row r="30" spans="1:10" ht="20.25" customHeight="1">
      <c r="A30" s="88"/>
      <c r="B30" s="88"/>
      <c r="C30" s="19" t="s">
        <v>135</v>
      </c>
      <c r="D30" s="90"/>
      <c r="E30" s="90"/>
      <c r="F30" s="112"/>
      <c r="G30" s="112">
        <f>1!H31/1!G31</f>
        <v>0.9705882352941176</v>
      </c>
      <c r="H30" s="89"/>
      <c r="I30" s="89"/>
      <c r="J30" s="89"/>
    </row>
    <row r="31" spans="1:10" ht="42.75" customHeight="1">
      <c r="A31" s="88"/>
      <c r="B31" s="88"/>
      <c r="C31" s="19" t="s">
        <v>137</v>
      </c>
      <c r="D31" s="90"/>
      <c r="E31" s="90"/>
      <c r="F31" s="112"/>
      <c r="G31" s="112">
        <f>1!H32/1!G32</f>
        <v>0.9695290858725761</v>
      </c>
      <c r="H31" s="89"/>
      <c r="I31" s="89"/>
      <c r="J31" s="89"/>
    </row>
    <row r="32" spans="1:10" ht="38.25" customHeight="1" thickBot="1">
      <c r="A32" s="103"/>
      <c r="B32" s="103"/>
      <c r="C32" s="104" t="s">
        <v>285</v>
      </c>
      <c r="D32" s="92"/>
      <c r="E32" s="92"/>
      <c r="F32" s="113"/>
      <c r="G32" s="113">
        <f>1!H33/1!G33</f>
        <v>0.9234159779614325</v>
      </c>
      <c r="H32" s="91"/>
      <c r="I32" s="91"/>
      <c r="J32" s="91"/>
    </row>
    <row r="33" spans="1:10" ht="36.75" thickBot="1">
      <c r="A33" s="95">
        <v>5</v>
      </c>
      <c r="B33" s="96">
        <v>3</v>
      </c>
      <c r="C33" s="97" t="s">
        <v>308</v>
      </c>
      <c r="D33" s="97" t="s">
        <v>307</v>
      </c>
      <c r="E33" s="97" t="s">
        <v>195</v>
      </c>
      <c r="F33" s="102">
        <f>G33*J33</f>
        <v>0.6847085191710832</v>
      </c>
      <c r="G33" s="102">
        <f>SUM(G34:G38)/5</f>
        <v>0.6847085191710832</v>
      </c>
      <c r="H33" s="102">
        <f>SUM(2!L42:L48)/7</f>
        <v>0.8571428571428571</v>
      </c>
      <c r="I33" s="96">
        <v>1</v>
      </c>
      <c r="J33" s="98">
        <v>1</v>
      </c>
    </row>
    <row r="34" spans="1:10" ht="24">
      <c r="A34" s="93"/>
      <c r="B34" s="93"/>
      <c r="C34" s="101" t="s">
        <v>140</v>
      </c>
      <c r="D34" s="101"/>
      <c r="E34" s="101"/>
      <c r="F34" s="111"/>
      <c r="G34" s="111">
        <f>1!H35/1!G35</f>
        <v>0.33786683392202815</v>
      </c>
      <c r="H34" s="100"/>
      <c r="I34" s="100"/>
      <c r="J34" s="100"/>
    </row>
    <row r="35" spans="1:10" ht="12.75">
      <c r="A35" s="88"/>
      <c r="B35" s="88"/>
      <c r="C35" s="90" t="s">
        <v>142</v>
      </c>
      <c r="D35" s="90"/>
      <c r="E35" s="90"/>
      <c r="F35" s="112"/>
      <c r="G35" s="112">
        <v>0</v>
      </c>
      <c r="H35" s="89"/>
      <c r="I35" s="89"/>
      <c r="J35" s="89"/>
    </row>
    <row r="36" spans="1:10" ht="24">
      <c r="A36" s="88"/>
      <c r="B36" s="88"/>
      <c r="C36" s="90" t="s">
        <v>143</v>
      </c>
      <c r="D36" s="90"/>
      <c r="E36" s="90"/>
      <c r="F36" s="112"/>
      <c r="G36" s="112">
        <f>1!H37/1!G37</f>
        <v>1.0530604936038341</v>
      </c>
      <c r="H36" s="89"/>
      <c r="I36" s="89"/>
      <c r="J36" s="89"/>
    </row>
    <row r="37" spans="1:10" ht="48">
      <c r="A37" s="88"/>
      <c r="B37" s="88"/>
      <c r="C37" s="90" t="s">
        <v>145</v>
      </c>
      <c r="D37" s="90"/>
      <c r="E37" s="90"/>
      <c r="F37" s="112"/>
      <c r="G37" s="112">
        <f>1!H38/1!G38</f>
        <v>0.982615268329554</v>
      </c>
      <c r="H37" s="89"/>
      <c r="I37" s="89"/>
      <c r="J37" s="89"/>
    </row>
    <row r="38" spans="1:10" ht="36.75" thickBot="1">
      <c r="A38" s="103"/>
      <c r="B38" s="103"/>
      <c r="C38" s="92" t="s">
        <v>147</v>
      </c>
      <c r="D38" s="92"/>
      <c r="E38" s="92"/>
      <c r="F38" s="113"/>
      <c r="G38" s="113">
        <f>1!H39/1!G39</f>
        <v>1.05</v>
      </c>
      <c r="H38" s="91"/>
      <c r="I38" s="91"/>
      <c r="J38" s="91"/>
    </row>
    <row r="39" spans="1:10" ht="42" customHeight="1" thickBot="1">
      <c r="A39" s="95">
        <v>5</v>
      </c>
      <c r="B39" s="105">
        <v>4</v>
      </c>
      <c r="C39" s="106" t="s">
        <v>104</v>
      </c>
      <c r="D39" s="106" t="s">
        <v>307</v>
      </c>
      <c r="E39" s="106" t="s">
        <v>195</v>
      </c>
      <c r="F39" s="115">
        <f>G39*J39</f>
        <v>4.489932885906041</v>
      </c>
      <c r="G39" s="115">
        <f>SUM(G40:G42)/3</f>
        <v>4.489932885906041</v>
      </c>
      <c r="H39" s="115">
        <f>SUM(2!L50:L65)/16</f>
        <v>0.9375</v>
      </c>
      <c r="I39" s="105">
        <v>1</v>
      </c>
      <c r="J39" s="98">
        <v>1</v>
      </c>
    </row>
    <row r="40" spans="1:10" ht="27.75" customHeight="1">
      <c r="A40" s="93"/>
      <c r="B40" s="93"/>
      <c r="C40" s="19" t="s">
        <v>58</v>
      </c>
      <c r="D40" s="101"/>
      <c r="E40" s="101"/>
      <c r="F40" s="100"/>
      <c r="G40" s="159">
        <f>1!H41/1!G41</f>
        <v>1.4697986577181208</v>
      </c>
      <c r="H40" s="100"/>
      <c r="I40" s="100"/>
      <c r="J40" s="100"/>
    </row>
    <row r="41" spans="1:10" ht="25.5">
      <c r="A41" s="107"/>
      <c r="B41" s="107"/>
      <c r="C41" s="19" t="s">
        <v>61</v>
      </c>
      <c r="D41" s="114"/>
      <c r="E41" s="114"/>
      <c r="F41" s="114"/>
      <c r="G41" s="159">
        <f>1!H42/1!G42</f>
        <v>8</v>
      </c>
      <c r="H41" s="114"/>
      <c r="I41" s="114"/>
      <c r="J41" s="114"/>
    </row>
    <row r="42" spans="1:10" ht="25.5">
      <c r="A42" s="107"/>
      <c r="B42" s="107"/>
      <c r="C42" s="20" t="s">
        <v>63</v>
      </c>
      <c r="D42" s="114"/>
      <c r="E42" s="114"/>
      <c r="F42" s="114"/>
      <c r="G42" s="159">
        <f>1!H43/1!G43</f>
        <v>4</v>
      </c>
      <c r="H42" s="114"/>
      <c r="I42" s="114"/>
      <c r="J42" s="114"/>
    </row>
  </sheetData>
  <sheetProtection/>
  <mergeCells count="8">
    <mergeCell ref="A3:J3"/>
    <mergeCell ref="A4:J4"/>
    <mergeCell ref="A7:J7"/>
    <mergeCell ref="A6:J6"/>
    <mergeCell ref="A9:B9"/>
    <mergeCell ref="C9:C10"/>
    <mergeCell ref="D9:D10"/>
    <mergeCell ref="E9:E10"/>
  </mergeCells>
  <printOptions/>
  <pageMargins left="0.11811023622047245" right="0.11811023622047245" top="0.7480314960629921" bottom="0.15748031496062992" header="0.3149606299212598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dc:creator>
  <cp:keywords/>
  <dc:description/>
  <cp:lastModifiedBy>User</cp:lastModifiedBy>
  <cp:lastPrinted>2019-03-05T09:53:59Z</cp:lastPrinted>
  <dcterms:created xsi:type="dcterms:W3CDTF">2014-05-19T07:06:21Z</dcterms:created>
  <dcterms:modified xsi:type="dcterms:W3CDTF">2020-03-23T10:01:42Z</dcterms:modified>
  <cp:category/>
  <cp:version/>
  <cp:contentType/>
  <cp:contentStatus/>
</cp:coreProperties>
</file>