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O14" i="2"/>
  <c r="AO15"/>
  <c r="AO25"/>
  <c r="AO26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N51"/>
  <c r="AO54"/>
  <c r="O23"/>
  <c r="P23"/>
  <c r="Q23"/>
  <c r="R23"/>
  <c r="S23"/>
  <c r="T23"/>
  <c r="U23"/>
  <c r="V23"/>
  <c r="W23"/>
  <c r="X23"/>
  <c r="Y23"/>
  <c r="Z23"/>
  <c r="AA23"/>
  <c r="AB23"/>
  <c r="AC23"/>
  <c r="AD23"/>
  <c r="AE23"/>
  <c r="N23"/>
  <c r="AE55"/>
  <c r="AE47"/>
  <c r="AE44"/>
  <c r="AE37"/>
  <c r="AE34"/>
  <c r="AE29"/>
  <c r="AE19"/>
  <c r="AE17"/>
  <c r="AE8"/>
  <c r="O8"/>
  <c r="P8"/>
  <c r="Q8"/>
  <c r="R8"/>
  <c r="S8"/>
  <c r="T8"/>
  <c r="U8"/>
  <c r="V8"/>
  <c r="W8"/>
  <c r="X8"/>
  <c r="Y8"/>
  <c r="Z8"/>
  <c r="AA8"/>
  <c r="AB8"/>
  <c r="AC8"/>
  <c r="AD8"/>
  <c r="N8"/>
  <c r="O57"/>
  <c r="P57"/>
  <c r="Q57"/>
  <c r="R57"/>
  <c r="S57"/>
  <c r="T57"/>
  <c r="U57"/>
  <c r="V57"/>
  <c r="W57"/>
  <c r="X57"/>
  <c r="Y57"/>
  <c r="Z57"/>
  <c r="AA57"/>
  <c r="AB57"/>
  <c r="AC57"/>
  <c r="AD57"/>
  <c r="AE57"/>
  <c r="N57"/>
  <c r="O55"/>
  <c r="P55"/>
  <c r="Q55"/>
  <c r="R55"/>
  <c r="S55"/>
  <c r="T55"/>
  <c r="U55"/>
  <c r="V55"/>
  <c r="W55"/>
  <c r="X55"/>
  <c r="Y55"/>
  <c r="Z55"/>
  <c r="AA55"/>
  <c r="AB55"/>
  <c r="AC55"/>
  <c r="AD55"/>
  <c r="O47"/>
  <c r="P47"/>
  <c r="Q47"/>
  <c r="R47"/>
  <c r="S47"/>
  <c r="T47"/>
  <c r="U47"/>
  <c r="V47"/>
  <c r="W47"/>
  <c r="X47"/>
  <c r="Y47"/>
  <c r="Z47"/>
  <c r="AA47"/>
  <c r="AB47"/>
  <c r="AC47"/>
  <c r="AD47"/>
  <c r="N47"/>
  <c r="O44"/>
  <c r="P44"/>
  <c r="Q44"/>
  <c r="R44"/>
  <c r="S44"/>
  <c r="T44"/>
  <c r="U44"/>
  <c r="V44"/>
  <c r="W44"/>
  <c r="X44"/>
  <c r="Y44"/>
  <c r="Z44"/>
  <c r="AA44"/>
  <c r="AB44"/>
  <c r="AC44"/>
  <c r="AD44"/>
  <c r="N44"/>
  <c r="O37"/>
  <c r="P37"/>
  <c r="Q37"/>
  <c r="R37"/>
  <c r="S37"/>
  <c r="T37"/>
  <c r="U37"/>
  <c r="V37"/>
  <c r="W37"/>
  <c r="X37"/>
  <c r="Y37"/>
  <c r="Z37"/>
  <c r="AA37"/>
  <c r="AB37"/>
  <c r="AC37"/>
  <c r="AD37"/>
  <c r="N37"/>
  <c r="O34"/>
  <c r="P34"/>
  <c r="Q34"/>
  <c r="R34"/>
  <c r="S34"/>
  <c r="T34"/>
  <c r="U34"/>
  <c r="V34"/>
  <c r="W34"/>
  <c r="X34"/>
  <c r="Y34"/>
  <c r="Z34"/>
  <c r="AA34"/>
  <c r="AB34"/>
  <c r="AC34"/>
  <c r="AD34"/>
  <c r="N34"/>
  <c r="O29"/>
  <c r="P29"/>
  <c r="Q29"/>
  <c r="R29"/>
  <c r="S29"/>
  <c r="T29"/>
  <c r="U29"/>
  <c r="V29"/>
  <c r="W29"/>
  <c r="X29"/>
  <c r="Y29"/>
  <c r="Z29"/>
  <c r="AA29"/>
  <c r="AB29"/>
  <c r="AC29"/>
  <c r="AD29"/>
  <c r="N29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AO9"/>
  <c r="AO10"/>
  <c r="AO11"/>
  <c r="AO12"/>
  <c r="AO13"/>
  <c r="AO16"/>
  <c r="AO18"/>
  <c r="AO20"/>
  <c r="AO21"/>
  <c r="AO22"/>
  <c r="AO24"/>
  <c r="AO27"/>
  <c r="AO28"/>
  <c r="AO30"/>
  <c r="AO31"/>
  <c r="AO32"/>
  <c r="AO33"/>
  <c r="AO35"/>
  <c r="AO36"/>
  <c r="AO38"/>
  <c r="AO39"/>
  <c r="AO40"/>
  <c r="AO41"/>
  <c r="AO42"/>
  <c r="AO43"/>
  <c r="AO45"/>
  <c r="AO46"/>
  <c r="AO48"/>
  <c r="AO49"/>
  <c r="AO50"/>
  <c r="AO52"/>
  <c r="AO53"/>
  <c r="AO56"/>
  <c r="AO58"/>
  <c r="AO59"/>
  <c r="AO60"/>
  <c r="AO61"/>
  <c r="N62" l="1"/>
  <c r="AE62"/>
  <c r="X62"/>
  <c r="Y62"/>
  <c r="Z62"/>
  <c r="AA62"/>
  <c r="AO47"/>
  <c r="AO17"/>
  <c r="AO34"/>
  <c r="AO55"/>
  <c r="V62"/>
  <c r="AO57"/>
  <c r="AO51"/>
  <c r="AO29"/>
  <c r="AD62"/>
  <c r="O62"/>
  <c r="AC62"/>
  <c r="P62"/>
  <c r="Q62"/>
  <c r="R62"/>
  <c r="S62"/>
  <c r="T62"/>
  <c r="AB62"/>
  <c r="U62"/>
  <c r="W62"/>
  <c r="AO8"/>
  <c r="AO37"/>
  <c r="AO23"/>
  <c r="AO44"/>
  <c r="AO19"/>
  <c r="AO62" l="1"/>
</calcChain>
</file>

<file path=xl/sharedStrings.xml><?xml version="1.0" encoding="utf-8"?>
<sst xmlns="http://schemas.openxmlformats.org/spreadsheetml/2006/main" count="373" uniqueCount="146">
  <si>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</si>
  <si>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</si>
  <si>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</si>
  <si>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</si>
  <si>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</si>
  <si>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</si>
  <si>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</si>
  <si>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</si>
  <si>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</si>
  <si>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</si>
  <si>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</si>
  <si>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</si>
  <si>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</si>
  <si>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</si>
  <si>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</si>
  <si>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</si>
  <si>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</si>
  <si>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</si>
  <si>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</si>
  <si>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</si>
  <si>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</si>
  <si>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</si>
  <si>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</si>
  <si>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</si>
  <si>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</si>
  <si>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</si>
  <si>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</si>
  <si>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</si>
  <si>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</si>
  <si>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</si>
  <si>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</si>
  <si>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</si>
  <si>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</si>
  <si>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</si>
  <si>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</si>
  <si>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</si>
  <si>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</si>
  <si>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</si>
  <si>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</si>
  <si>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</si>
  <si>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</si>
  <si>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</si>
  <si>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</si>
  <si>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</si>
  <si>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</si>
  <si>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</si>
  <si>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</si>
  <si>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</si>
  <si>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</si>
  <si>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</si>
  <si>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</si>
  <si>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</si>
  <si>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</si>
  <si>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</si>
  <si>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</si>
  <si>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</si>
  <si>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</si>
  <si>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</si>
  <si>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</si>
  <si>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</si>
  <si>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</si>
  <si>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</si>
  <si>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</si>
  <si>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</si>
  <si>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</si>
  <si>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</si>
  <si>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</si>
  <si>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</si>
  <si>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</si>
  <si>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</si>
  <si>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</si>
  <si>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</si>
  <si>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</si>
  <si>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</si>
  <si>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</si>
  <si>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</si>
  <si>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</si>
  <si>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</si>
  <si>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</si>
  <si>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</si>
  <si>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</si>
  <si>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</si>
  <si>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</si>
  <si>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</si>
  <si>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</si>
  <si>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</si>
  <si>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</si>
  <si>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</si>
  <si>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</si>
  <si>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</si>
  <si>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</si>
  <si>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</si>
  <si>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</si>
  <si>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</si>
  <si>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</si>
  <si>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</si>
  <si>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</si>
  <si>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</si>
  <si>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</si>
  <si>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</si>
  <si>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</si>
  <si>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</si>
  <si>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</si>
  <si>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</si>
  <si>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</si>
  <si>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</si>
  <si>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</si>
  <si>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</si>
  <si>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</si>
  <si>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</si>
  <si>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</si>
  <si>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</si>
  <si>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</si>
  <si>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</si>
  <si>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</si>
  <si>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</si>
  <si>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</si>
  <si>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</si>
  <si>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</si>
  <si>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</si>
  <si>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</si>
  <si>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</si>
  <si>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</si>
  <si>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</si>
  <si>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</si>
  <si>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</si>
  <si>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 xml:space="preserve">Оплата работ «по факту» на основании актов выполненных работ. 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</si>
  <si>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</si>
  <si>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0408</t>
  </si>
  <si>
    <t>Транспорт</t>
  </si>
  <si>
    <t>Спорт высших достижений</t>
  </si>
  <si>
    <t>Отсутствие заявлений на оказание материальной помощи из резервного фонда.</t>
  </si>
  <si>
    <t>с пояснением причин исполнения менее 95 %</t>
  </si>
  <si>
    <t>за период с 01.01.2023г. по 31.12.2023г.</t>
  </si>
  <si>
    <t>Экономия по результатам конкурсных процедур.</t>
  </si>
  <si>
    <t>Защита населения и территории от чрезвычайных ситуаций природного и техногенного характера, пожарная безопасность</t>
  </si>
  <si>
    <t>Экономия по результатам конкурсных процедур</t>
  </si>
  <si>
    <t>Отсутствие денежных средств для оплаты расходов за декабрь 2024 года.</t>
  </si>
  <si>
    <t>Отсутствие денежных средств в бюджете для оплаты расходов за декабрь 2023 года.</t>
  </si>
  <si>
    <t>Вакантная ставка специлиста по жилищному надзору в течение 3 месяцев.</t>
  </si>
  <si>
    <t>Оплата работ «по факту» на основании актов выполненных работ</t>
  </si>
  <si>
    <t>Оплата работ «по факту» на основании актов выполненных работ, доведение бюджетных ассигнований из бюджета Удмуртской Республики 25.12.2023 года.</t>
  </si>
  <si>
    <t xml:space="preserve">Отсутствие заявок на участие в закупке. </t>
  </si>
  <si>
    <t xml:space="preserve">Отсутствие заявок на участие в закупках. Доведение бюджетных ассигнований из бюджета Удмуртской Республики 19.12.2023 года, длительность проведения закупки. </t>
  </si>
  <si>
    <t>Отсутствие возможностей для выполнения работ в соответствии с Планом природоохранных мероприятий Удмуртской Республики.</t>
  </si>
  <si>
    <t>Расходы имеют заявительный характер.</t>
  </si>
</sst>
</file>

<file path=xl/styles.xml><?xml version="1.0" encoding="utf-8"?>
<styleSheet xmlns="http://schemas.openxmlformats.org/spreadsheetml/2006/main">
  <fonts count="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6" fillId="0" borderId="3" xfId="0" applyFont="1" applyBorder="1"/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4"/>
  <sheetViews>
    <sheetView showGridLines="0" tabSelected="1" zoomScaleSheetLayoutView="100" workbookViewId="0">
      <pane ySplit="7" topLeftCell="A37" activePane="bottomLeft" state="frozen"/>
      <selection pane="bottomLeft" activeCell="AP50" sqref="AP50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3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>
      <c r="A1" s="73" t="s">
        <v>127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</row>
    <row r="2" spans="1:42" ht="15.2" customHeight="1">
      <c r="A2" s="75" t="s">
        <v>133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</row>
    <row r="3" spans="1:42" ht="15.95" customHeight="1">
      <c r="A3" s="73" t="s">
        <v>132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ht="15.7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3"/>
      <c r="AN4" s="3"/>
      <c r="AO4" s="2"/>
    </row>
    <row r="5" spans="1:42" ht="12.75" customHeight="1">
      <c r="A5" s="74" t="s">
        <v>120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ht="26.25" customHeight="1">
      <c r="A6" s="34" t="s">
        <v>0</v>
      </c>
      <c r="B6" s="76" t="s">
        <v>1</v>
      </c>
      <c r="C6" s="78" t="s">
        <v>2</v>
      </c>
      <c r="D6" s="80" t="s">
        <v>3</v>
      </c>
      <c r="E6" s="82" t="s">
        <v>4</v>
      </c>
      <c r="F6" s="84" t="s">
        <v>5</v>
      </c>
      <c r="G6" s="36" t="s">
        <v>6</v>
      </c>
      <c r="H6" s="38" t="s">
        <v>7</v>
      </c>
      <c r="I6" s="42" t="s">
        <v>7</v>
      </c>
      <c r="J6" s="44" t="s">
        <v>7</v>
      </c>
      <c r="K6" s="46" t="s">
        <v>7</v>
      </c>
      <c r="L6" s="48" t="s">
        <v>7</v>
      </c>
      <c r="M6" s="50" t="s">
        <v>7</v>
      </c>
      <c r="N6" s="30" t="s">
        <v>8</v>
      </c>
      <c r="O6" s="32" t="s">
        <v>7</v>
      </c>
      <c r="P6" s="56" t="s">
        <v>7</v>
      </c>
      <c r="Q6" s="58" t="s">
        <v>7</v>
      </c>
      <c r="R6" s="60" t="s">
        <v>7</v>
      </c>
      <c r="S6" s="62" t="s">
        <v>7</v>
      </c>
      <c r="T6" s="64" t="s">
        <v>7</v>
      </c>
      <c r="U6" s="66" t="s">
        <v>7</v>
      </c>
      <c r="V6" s="68" t="s">
        <v>9</v>
      </c>
      <c r="W6" s="70" t="s">
        <v>7</v>
      </c>
      <c r="X6" s="4" t="s">
        <v>7</v>
      </c>
      <c r="Y6" s="28" t="s">
        <v>7</v>
      </c>
      <c r="Z6" s="28" t="s">
        <v>10</v>
      </c>
      <c r="AA6" s="28" t="s">
        <v>11</v>
      </c>
      <c r="AB6" s="28" t="s">
        <v>12</v>
      </c>
      <c r="AC6" s="28" t="s">
        <v>13</v>
      </c>
      <c r="AD6" s="4" t="s">
        <v>7</v>
      </c>
      <c r="AE6" s="28" t="s">
        <v>14</v>
      </c>
      <c r="AF6" s="28" t="s">
        <v>7</v>
      </c>
      <c r="AG6" s="28" t="s">
        <v>7</v>
      </c>
      <c r="AH6" s="4" t="s">
        <v>7</v>
      </c>
      <c r="AI6" s="28" t="s">
        <v>15</v>
      </c>
      <c r="AJ6" s="28" t="s">
        <v>16</v>
      </c>
      <c r="AK6" s="28" t="s">
        <v>17</v>
      </c>
      <c r="AL6" s="28" t="s">
        <v>7</v>
      </c>
      <c r="AM6" s="28" t="s">
        <v>7</v>
      </c>
      <c r="AN6" s="40" t="s">
        <v>7</v>
      </c>
      <c r="AO6" s="40" t="s">
        <v>17</v>
      </c>
      <c r="AP6" s="72" t="s">
        <v>121</v>
      </c>
    </row>
    <row r="7" spans="1:42">
      <c r="A7" s="35"/>
      <c r="B7" s="77"/>
      <c r="C7" s="79"/>
      <c r="D7" s="81"/>
      <c r="E7" s="83"/>
      <c r="F7" s="85"/>
      <c r="G7" s="37"/>
      <c r="H7" s="39"/>
      <c r="I7" s="43"/>
      <c r="J7" s="45"/>
      <c r="K7" s="47"/>
      <c r="L7" s="49"/>
      <c r="M7" s="51"/>
      <c r="N7" s="31"/>
      <c r="O7" s="33"/>
      <c r="P7" s="57"/>
      <c r="Q7" s="59"/>
      <c r="R7" s="61"/>
      <c r="S7" s="63"/>
      <c r="T7" s="65"/>
      <c r="U7" s="67"/>
      <c r="V7" s="69"/>
      <c r="W7" s="71"/>
      <c r="X7" s="4"/>
      <c r="Y7" s="29"/>
      <c r="Z7" s="29"/>
      <c r="AA7" s="29"/>
      <c r="AB7" s="29"/>
      <c r="AC7" s="29"/>
      <c r="AD7" s="4"/>
      <c r="AE7" s="29"/>
      <c r="AF7" s="29"/>
      <c r="AG7" s="29"/>
      <c r="AH7" s="4"/>
      <c r="AI7" s="29"/>
      <c r="AJ7" s="29"/>
      <c r="AK7" s="29"/>
      <c r="AL7" s="29"/>
      <c r="AM7" s="29"/>
      <c r="AN7" s="41"/>
      <c r="AO7" s="41"/>
      <c r="AP7" s="72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138719690.44999999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>AE9+AE10+AE11+AE12+AE13+AE14+AE16</f>
        <v>133756022.40000001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0.96421799937775177</v>
      </c>
      <c r="AP8" s="24"/>
    </row>
    <row r="9" spans="1:42" ht="51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2150565.7400000002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2113600.13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2" si="1">AE9/N9</f>
        <v>0.98281121599193688</v>
      </c>
      <c r="AP9" s="25"/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1645890.34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1617096.25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0.98250546266648597</v>
      </c>
      <c r="AP10" s="25"/>
    </row>
    <row r="11" spans="1:42" ht="76.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53686323.93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52233696.07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0.97294231093389749</v>
      </c>
      <c r="AP11" s="25"/>
    </row>
    <row r="12" spans="1:42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7700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7699.8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0.99997402597402596</v>
      </c>
      <c r="AP12" s="23"/>
    </row>
    <row r="13" spans="1:42" ht="51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7283500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6967927.4199999999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0.95667294844511563</v>
      </c>
      <c r="AP13" s="25"/>
    </row>
    <row r="14" spans="1:42" ht="25.5" hidden="1" outlineLevel="1">
      <c r="A14" s="5" t="s">
        <v>123</v>
      </c>
      <c r="B14" s="6"/>
      <c r="C14" s="19" t="s">
        <v>122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3"/>
    </row>
    <row r="15" spans="1:42" ht="30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19400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>
        <f t="shared" si="1"/>
        <v>0</v>
      </c>
      <c r="AP15" s="23" t="s">
        <v>131</v>
      </c>
    </row>
    <row r="16" spans="1:42" ht="33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73926310.439999998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70816002.730000004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0.95792691815014386</v>
      </c>
      <c r="AP16" s="25"/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2305423.4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>AE18</f>
        <v>2305423.4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1</v>
      </c>
      <c r="AP17" s="25"/>
    </row>
    <row r="18" spans="1:46" ht="25.5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2305423.4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2305423.4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1</v>
      </c>
      <c r="AP18" s="25"/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17503638.600000001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1363608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789005.15</v>
      </c>
      <c r="AC19" s="10">
        <f t="shared" si="3"/>
        <v>0</v>
      </c>
      <c r="AD19" s="10">
        <f t="shared" si="3"/>
        <v>0</v>
      </c>
      <c r="AE19" s="10">
        <f>AE21+AE22</f>
        <v>13098024.560000001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0.748302959134451</v>
      </c>
      <c r="AP19" s="25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51" outlineLevel="1">
      <c r="A21" s="5" t="s">
        <v>135</v>
      </c>
      <c r="B21" s="6" t="s">
        <v>19</v>
      </c>
      <c r="C21" s="6" t="s">
        <v>44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17408093.600000001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13049099.560000001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0.74959957476331585</v>
      </c>
      <c r="AP21" s="22" t="s">
        <v>136</v>
      </c>
    </row>
    <row r="22" spans="1:46" ht="38.25" outlineLevel="1">
      <c r="A22" s="5" t="s">
        <v>45</v>
      </c>
      <c r="B22" s="6" t="s">
        <v>19</v>
      </c>
      <c r="C22" s="6" t="s">
        <v>46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95545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48925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0.51206237898372498</v>
      </c>
      <c r="AP22" s="23" t="s">
        <v>126</v>
      </c>
      <c r="AT22" s="20"/>
    </row>
    <row r="23" spans="1:46">
      <c r="A23" s="5" t="s">
        <v>47</v>
      </c>
      <c r="B23" s="6" t="s">
        <v>19</v>
      </c>
      <c r="C23" s="6" t="s">
        <v>48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N24+N27+N28+N25+N26</f>
        <v>95600822.219999999</v>
      </c>
      <c r="O23" s="10">
        <f t="shared" ref="O23:AE23" si="4">O24+O27+O28+O25+O26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0</v>
      </c>
      <c r="AA23" s="10">
        <f t="shared" si="4"/>
        <v>0</v>
      </c>
      <c r="AB23" s="10">
        <f t="shared" si="4"/>
        <v>0</v>
      </c>
      <c r="AC23" s="10">
        <f t="shared" si="4"/>
        <v>0</v>
      </c>
      <c r="AD23" s="10">
        <f t="shared" si="4"/>
        <v>0</v>
      </c>
      <c r="AE23" s="10">
        <f t="shared" si="4"/>
        <v>88412740.180000007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0.92481150399043088</v>
      </c>
      <c r="AP23" s="25"/>
    </row>
    <row r="24" spans="1:46" outlineLevel="1">
      <c r="A24" s="5" t="s">
        <v>49</v>
      </c>
      <c r="B24" s="6" t="s">
        <v>19</v>
      </c>
      <c r="C24" s="6" t="s">
        <v>50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1081578.6000000001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v>1081526</v>
      </c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0.99995136738097434</v>
      </c>
      <c r="AP24" s="23"/>
    </row>
    <row r="25" spans="1:46" hidden="1" outlineLevel="1">
      <c r="A25" s="5" t="s">
        <v>125</v>
      </c>
      <c r="B25" s="6"/>
      <c r="C25" s="19" t="s">
        <v>124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4"/>
    </row>
    <row r="26" spans="1:46" hidden="1" outlineLevel="1">
      <c r="A26" s="5" t="s">
        <v>129</v>
      </c>
      <c r="B26" s="6"/>
      <c r="C26" s="19" t="s">
        <v>128</v>
      </c>
      <c r="D26" s="6"/>
      <c r="E26" s="6"/>
      <c r="F26" s="6"/>
      <c r="G26" s="6"/>
      <c r="H26" s="6"/>
      <c r="I26" s="6"/>
      <c r="J26" s="6"/>
      <c r="K26" s="6"/>
      <c r="L26" s="6"/>
      <c r="M26" s="7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1"/>
      <c r="AG26" s="11"/>
      <c r="AH26" s="11"/>
      <c r="AI26" s="11"/>
      <c r="AJ26" s="11"/>
      <c r="AK26" s="12"/>
      <c r="AL26" s="11"/>
      <c r="AM26" s="12"/>
      <c r="AN26" s="13"/>
      <c r="AO26" s="14" t="e">
        <f t="shared" si="1"/>
        <v>#DIV/0!</v>
      </c>
      <c r="AP26" s="25"/>
    </row>
    <row r="27" spans="1:46" ht="30" outlineLevel="1">
      <c r="A27" s="5" t="s">
        <v>51</v>
      </c>
      <c r="B27" s="6" t="s">
        <v>19</v>
      </c>
      <c r="C27" s="6" t="s">
        <v>52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93799911.609999999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86696183.230000004</v>
      </c>
      <c r="AF27" s="11">
        <v>0</v>
      </c>
      <c r="AG27" s="11">
        <v>0</v>
      </c>
      <c r="AH27" s="11">
        <v>9333560.4199999999</v>
      </c>
      <c r="AI27" s="11">
        <v>-9333560.4199999999</v>
      </c>
      <c r="AJ27" s="11">
        <v>17964877.579999998</v>
      </c>
      <c r="AK27" s="12">
        <v>0.34190822273420918</v>
      </c>
      <c r="AL27" s="11">
        <v>0</v>
      </c>
      <c r="AM27" s="12">
        <v>0.34190822273420918</v>
      </c>
      <c r="AN27" s="13">
        <v>0</v>
      </c>
      <c r="AO27" s="14">
        <f t="shared" si="1"/>
        <v>0.9242672166948751</v>
      </c>
      <c r="AP27" s="23" t="s">
        <v>140</v>
      </c>
    </row>
    <row r="28" spans="1:46" ht="35.25" customHeight="1" outlineLevel="1">
      <c r="A28" s="5" t="s">
        <v>53</v>
      </c>
      <c r="B28" s="6" t="s">
        <v>19</v>
      </c>
      <c r="C28" s="6" t="s">
        <v>54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v>719332.01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635030.94999999995</v>
      </c>
      <c r="AF28" s="11">
        <v>0</v>
      </c>
      <c r="AG28" s="11">
        <v>0</v>
      </c>
      <c r="AH28" s="11">
        <v>7030.09</v>
      </c>
      <c r="AI28" s="11">
        <v>-7030.09</v>
      </c>
      <c r="AJ28" s="11">
        <v>5798261.4900000002</v>
      </c>
      <c r="AK28" s="12">
        <v>1.2109796559090318E-3</v>
      </c>
      <c r="AL28" s="11">
        <v>0</v>
      </c>
      <c r="AM28" s="12">
        <v>1.2109796559090318E-3</v>
      </c>
      <c r="AN28" s="13">
        <v>0</v>
      </c>
      <c r="AO28" s="14">
        <f t="shared" si="1"/>
        <v>0.88280646651606665</v>
      </c>
      <c r="AP28" s="23" t="s">
        <v>137</v>
      </c>
    </row>
    <row r="29" spans="1:46">
      <c r="A29" s="5" t="s">
        <v>55</v>
      </c>
      <c r="B29" s="6" t="s">
        <v>19</v>
      </c>
      <c r="C29" s="6" t="s">
        <v>56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f>N30+N31+N32+N33</f>
        <v>266212651.06999999</v>
      </c>
      <c r="O29" s="10">
        <f t="shared" ref="O29:AD29" si="5">O30+O31+O32+O33</f>
        <v>0</v>
      </c>
      <c r="P29" s="10">
        <f t="shared" si="5"/>
        <v>0</v>
      </c>
      <c r="Q29" s="10">
        <f t="shared" si="5"/>
        <v>0</v>
      </c>
      <c r="R29" s="10">
        <f t="shared" si="5"/>
        <v>0</v>
      </c>
      <c r="S29" s="10">
        <f t="shared" si="5"/>
        <v>0</v>
      </c>
      <c r="T29" s="10">
        <f t="shared" si="5"/>
        <v>0</v>
      </c>
      <c r="U29" s="10">
        <f t="shared" si="5"/>
        <v>0</v>
      </c>
      <c r="V29" s="10">
        <f t="shared" si="5"/>
        <v>0</v>
      </c>
      <c r="W29" s="10">
        <f t="shared" si="5"/>
        <v>0</v>
      </c>
      <c r="X29" s="10">
        <f t="shared" si="5"/>
        <v>0</v>
      </c>
      <c r="Y29" s="10">
        <f t="shared" si="5"/>
        <v>0</v>
      </c>
      <c r="Z29" s="10">
        <f t="shared" si="5"/>
        <v>0</v>
      </c>
      <c r="AA29" s="10">
        <f t="shared" si="5"/>
        <v>0</v>
      </c>
      <c r="AB29" s="10">
        <f t="shared" si="5"/>
        <v>0</v>
      </c>
      <c r="AC29" s="10">
        <f t="shared" si="5"/>
        <v>0</v>
      </c>
      <c r="AD29" s="10">
        <f t="shared" si="5"/>
        <v>0</v>
      </c>
      <c r="AE29" s="10">
        <f>AE30+AE31+AE32+AE33</f>
        <v>177928812</v>
      </c>
      <c r="AF29" s="11">
        <v>0</v>
      </c>
      <c r="AG29" s="11">
        <v>0</v>
      </c>
      <c r="AH29" s="11">
        <v>445742.3</v>
      </c>
      <c r="AI29" s="11">
        <v>-445742.3</v>
      </c>
      <c r="AJ29" s="11">
        <v>6455573.5099999998</v>
      </c>
      <c r="AK29" s="12">
        <v>6.4588016585782074E-2</v>
      </c>
      <c r="AL29" s="11">
        <v>0</v>
      </c>
      <c r="AM29" s="12">
        <v>6.4588016585782074E-2</v>
      </c>
      <c r="AN29" s="13">
        <v>0</v>
      </c>
      <c r="AO29" s="14">
        <f t="shared" si="1"/>
        <v>0.66837098569449294</v>
      </c>
      <c r="AP29" s="24"/>
    </row>
    <row r="30" spans="1:46" outlineLevel="1">
      <c r="A30" s="5" t="s">
        <v>57</v>
      </c>
      <c r="B30" s="6" t="s">
        <v>19</v>
      </c>
      <c r="C30" s="6" t="s">
        <v>58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180525430.27000001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v>121662768.44</v>
      </c>
      <c r="AF30" s="11">
        <v>0</v>
      </c>
      <c r="AG30" s="11">
        <v>0</v>
      </c>
      <c r="AH30" s="11">
        <v>52525.32</v>
      </c>
      <c r="AI30" s="11">
        <v>-52525.32</v>
      </c>
      <c r="AJ30" s="11">
        <v>1148525.32</v>
      </c>
      <c r="AK30" s="12">
        <v>4.3732810466676077E-2</v>
      </c>
      <c r="AL30" s="11">
        <v>0</v>
      </c>
      <c r="AM30" s="12">
        <v>4.3732810466676077E-2</v>
      </c>
      <c r="AN30" s="13">
        <v>0</v>
      </c>
      <c r="AO30" s="14">
        <f t="shared" si="1"/>
        <v>0.67393700853135763</v>
      </c>
      <c r="AP30" s="86" t="s">
        <v>142</v>
      </c>
    </row>
    <row r="31" spans="1:46" ht="61.5" customHeight="1" outlineLevel="1">
      <c r="A31" s="5" t="s">
        <v>59</v>
      </c>
      <c r="B31" s="6" t="s">
        <v>19</v>
      </c>
      <c r="C31" s="6" t="s">
        <v>60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71495928.439999998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44791811.009999998</v>
      </c>
      <c r="AF31" s="11">
        <v>0</v>
      </c>
      <c r="AG31" s="11">
        <v>0</v>
      </c>
      <c r="AH31" s="11">
        <v>257925.15</v>
      </c>
      <c r="AI31" s="11">
        <v>-257925.15</v>
      </c>
      <c r="AJ31" s="11">
        <v>5223340.0199999996</v>
      </c>
      <c r="AK31" s="12">
        <v>4.7055769425583184E-2</v>
      </c>
      <c r="AL31" s="11">
        <v>0</v>
      </c>
      <c r="AM31" s="12">
        <v>4.7055769425583184E-2</v>
      </c>
      <c r="AN31" s="13">
        <v>0</v>
      </c>
      <c r="AO31" s="14">
        <f t="shared" si="1"/>
        <v>0.62649457091237959</v>
      </c>
      <c r="AP31" s="23" t="s">
        <v>141</v>
      </c>
    </row>
    <row r="32" spans="1:46" ht="75" customHeight="1" outlineLevel="1">
      <c r="A32" s="5" t="s">
        <v>61</v>
      </c>
      <c r="B32" s="6" t="s">
        <v>19</v>
      </c>
      <c r="C32" s="6" t="s">
        <v>62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14074292.359999999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11407306.18</v>
      </c>
      <c r="AF32" s="11">
        <v>0</v>
      </c>
      <c r="AG32" s="11">
        <v>0</v>
      </c>
      <c r="AH32" s="11">
        <v>104000</v>
      </c>
      <c r="AI32" s="11">
        <v>-104000</v>
      </c>
      <c r="AJ32" s="11">
        <v>16000</v>
      </c>
      <c r="AK32" s="12">
        <v>0.8666666666666667</v>
      </c>
      <c r="AL32" s="11">
        <v>0</v>
      </c>
      <c r="AM32" s="12">
        <v>0.8666666666666667</v>
      </c>
      <c r="AN32" s="13">
        <v>0</v>
      </c>
      <c r="AO32" s="14">
        <f t="shared" si="1"/>
        <v>0.81050655252979276</v>
      </c>
      <c r="AP32" s="22" t="s">
        <v>143</v>
      </c>
    </row>
    <row r="33" spans="1:42" ht="30" outlineLevel="1">
      <c r="A33" s="5" t="s">
        <v>63</v>
      </c>
      <c r="B33" s="6" t="s">
        <v>19</v>
      </c>
      <c r="C33" s="6" t="s">
        <v>64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v>117000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v>66926.37</v>
      </c>
      <c r="AF33" s="11">
        <v>0</v>
      </c>
      <c r="AG33" s="11">
        <v>0</v>
      </c>
      <c r="AH33" s="11">
        <v>31291.83</v>
      </c>
      <c r="AI33" s="11">
        <v>-31291.83</v>
      </c>
      <c r="AJ33" s="11">
        <v>67708.17</v>
      </c>
      <c r="AK33" s="12">
        <v>0.31607909090909092</v>
      </c>
      <c r="AL33" s="11">
        <v>0</v>
      </c>
      <c r="AM33" s="12">
        <v>0.31607909090909092</v>
      </c>
      <c r="AN33" s="13">
        <v>0</v>
      </c>
      <c r="AO33" s="14">
        <f t="shared" si="1"/>
        <v>0.57202025641025633</v>
      </c>
      <c r="AP33" s="25" t="s">
        <v>139</v>
      </c>
    </row>
    <row r="34" spans="1:42">
      <c r="A34" s="5" t="s">
        <v>65</v>
      </c>
      <c r="B34" s="6" t="s">
        <v>19</v>
      </c>
      <c r="C34" s="6" t="s">
        <v>66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f>N36</f>
        <v>3177000</v>
      </c>
      <c r="O34" s="10">
        <f t="shared" ref="O34:AD34" si="6">O36</f>
        <v>0</v>
      </c>
      <c r="P34" s="10">
        <f t="shared" si="6"/>
        <v>0</v>
      </c>
      <c r="Q34" s="10">
        <f t="shared" si="6"/>
        <v>0</v>
      </c>
      <c r="R34" s="10">
        <f t="shared" si="6"/>
        <v>0</v>
      </c>
      <c r="S34" s="10">
        <f t="shared" si="6"/>
        <v>0</v>
      </c>
      <c r="T34" s="10">
        <f t="shared" si="6"/>
        <v>0</v>
      </c>
      <c r="U34" s="10">
        <f t="shared" si="6"/>
        <v>0</v>
      </c>
      <c r="V34" s="10">
        <f t="shared" si="6"/>
        <v>0</v>
      </c>
      <c r="W34" s="10">
        <f t="shared" si="6"/>
        <v>0</v>
      </c>
      <c r="X34" s="10">
        <f t="shared" si="6"/>
        <v>0</v>
      </c>
      <c r="Y34" s="10">
        <f t="shared" si="6"/>
        <v>0</v>
      </c>
      <c r="Z34" s="10">
        <f t="shared" si="6"/>
        <v>0</v>
      </c>
      <c r="AA34" s="10">
        <f t="shared" si="6"/>
        <v>0</v>
      </c>
      <c r="AB34" s="10">
        <f t="shared" si="6"/>
        <v>0</v>
      </c>
      <c r="AC34" s="10">
        <f t="shared" si="6"/>
        <v>0</v>
      </c>
      <c r="AD34" s="10">
        <f t="shared" si="6"/>
        <v>0</v>
      </c>
      <c r="AE34" s="10">
        <f>AE36</f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3477080</v>
      </c>
      <c r="AK34" s="12">
        <v>0</v>
      </c>
      <c r="AL34" s="11">
        <v>0</v>
      </c>
      <c r="AM34" s="12">
        <v>0</v>
      </c>
      <c r="AN34" s="13">
        <v>0</v>
      </c>
      <c r="AO34" s="14">
        <f t="shared" si="1"/>
        <v>0</v>
      </c>
      <c r="AP34" s="25"/>
    </row>
    <row r="35" spans="1:42" ht="25.5" hidden="1" outlineLevel="1">
      <c r="A35" s="5" t="s">
        <v>67</v>
      </c>
      <c r="B35" s="6" t="s">
        <v>19</v>
      </c>
      <c r="C35" s="6" t="s">
        <v>68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2">
        <v>0</v>
      </c>
      <c r="AL35" s="11">
        <v>0</v>
      </c>
      <c r="AM35" s="12">
        <v>0</v>
      </c>
      <c r="AN35" s="13">
        <v>0</v>
      </c>
      <c r="AO35" s="14" t="e">
        <f t="shared" si="1"/>
        <v>#DIV/0!</v>
      </c>
      <c r="AP35" s="21"/>
    </row>
    <row r="36" spans="1:42" ht="60" outlineLevel="1">
      <c r="A36" s="5" t="s">
        <v>69</v>
      </c>
      <c r="B36" s="6" t="s">
        <v>19</v>
      </c>
      <c r="C36" s="6" t="s">
        <v>70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v>3177000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3477080</v>
      </c>
      <c r="AK36" s="12">
        <v>0</v>
      </c>
      <c r="AL36" s="11">
        <v>0</v>
      </c>
      <c r="AM36" s="12">
        <v>0</v>
      </c>
      <c r="AN36" s="13">
        <v>0</v>
      </c>
      <c r="AO36" s="14">
        <f t="shared" si="1"/>
        <v>0</v>
      </c>
      <c r="AP36" s="23" t="s">
        <v>144</v>
      </c>
    </row>
    <row r="37" spans="1:42">
      <c r="A37" s="5" t="s">
        <v>71</v>
      </c>
      <c r="B37" s="6" t="s">
        <v>19</v>
      </c>
      <c r="C37" s="6" t="s">
        <v>72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f>N38+N39+N40+N41+N42+N43</f>
        <v>939306246.42000008</v>
      </c>
      <c r="O37" s="10">
        <f t="shared" ref="O37:AD37" si="7">O38+O39+O40+O41+O42+O43</f>
        <v>0</v>
      </c>
      <c r="P37" s="10">
        <f t="shared" si="7"/>
        <v>0</v>
      </c>
      <c r="Q37" s="10">
        <f t="shared" si="7"/>
        <v>0</v>
      </c>
      <c r="R37" s="10">
        <f t="shared" si="7"/>
        <v>0</v>
      </c>
      <c r="S37" s="10">
        <f t="shared" si="7"/>
        <v>0</v>
      </c>
      <c r="T37" s="10">
        <f t="shared" si="7"/>
        <v>0</v>
      </c>
      <c r="U37" s="10">
        <f t="shared" si="7"/>
        <v>0</v>
      </c>
      <c r="V37" s="10">
        <f t="shared" si="7"/>
        <v>0</v>
      </c>
      <c r="W37" s="10">
        <f t="shared" si="7"/>
        <v>0</v>
      </c>
      <c r="X37" s="10">
        <f t="shared" si="7"/>
        <v>0</v>
      </c>
      <c r="Y37" s="10">
        <f t="shared" si="7"/>
        <v>0</v>
      </c>
      <c r="Z37" s="10">
        <f t="shared" si="7"/>
        <v>0</v>
      </c>
      <c r="AA37" s="10">
        <f t="shared" si="7"/>
        <v>0</v>
      </c>
      <c r="AB37" s="10">
        <f t="shared" si="7"/>
        <v>0</v>
      </c>
      <c r="AC37" s="10">
        <f t="shared" si="7"/>
        <v>0</v>
      </c>
      <c r="AD37" s="10">
        <f t="shared" si="7"/>
        <v>0</v>
      </c>
      <c r="AE37" s="10">
        <f>AE38+AE39+AE40+AE41+AE42+AE43</f>
        <v>871627542.27999997</v>
      </c>
      <c r="AF37" s="11">
        <v>0</v>
      </c>
      <c r="AG37" s="11">
        <v>0</v>
      </c>
      <c r="AH37" s="11">
        <v>363270785.13</v>
      </c>
      <c r="AI37" s="11">
        <v>-363270785.13</v>
      </c>
      <c r="AJ37" s="11">
        <v>320877514.31</v>
      </c>
      <c r="AK37" s="12">
        <v>0.53098251567291799</v>
      </c>
      <c r="AL37" s="11">
        <v>0</v>
      </c>
      <c r="AM37" s="12">
        <v>0.53098251567291799</v>
      </c>
      <c r="AN37" s="13">
        <v>0</v>
      </c>
      <c r="AO37" s="14">
        <f t="shared" si="1"/>
        <v>0.92794820177344128</v>
      </c>
      <c r="AP37" s="24"/>
    </row>
    <row r="38" spans="1:42" ht="30" outlineLevel="1">
      <c r="A38" s="5" t="s">
        <v>73</v>
      </c>
      <c r="B38" s="6" t="s">
        <v>19</v>
      </c>
      <c r="C38" s="6" t="s">
        <v>74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248709068.59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196154278.22</v>
      </c>
      <c r="AF38" s="11">
        <v>0</v>
      </c>
      <c r="AG38" s="11">
        <v>0</v>
      </c>
      <c r="AH38" s="11">
        <v>81696581.060000002</v>
      </c>
      <c r="AI38" s="11">
        <v>-81696581.060000002</v>
      </c>
      <c r="AJ38" s="11">
        <v>92090136.75</v>
      </c>
      <c r="AK38" s="12">
        <v>0.47009680653108593</v>
      </c>
      <c r="AL38" s="11">
        <v>0</v>
      </c>
      <c r="AM38" s="12">
        <v>0.47009680653108593</v>
      </c>
      <c r="AN38" s="13">
        <v>0</v>
      </c>
      <c r="AO38" s="14">
        <f t="shared" si="1"/>
        <v>0.78868969005453826</v>
      </c>
      <c r="AP38" s="25" t="s">
        <v>138</v>
      </c>
    </row>
    <row r="39" spans="1:42" outlineLevel="1">
      <c r="A39" s="5" t="s">
        <v>75</v>
      </c>
      <c r="B39" s="6" t="s">
        <v>19</v>
      </c>
      <c r="C39" s="6" t="s">
        <v>76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584609636.90999997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577567747.15999997</v>
      </c>
      <c r="AF39" s="11">
        <v>0</v>
      </c>
      <c r="AG39" s="11">
        <v>0</v>
      </c>
      <c r="AH39" s="11">
        <v>251624150.34999999</v>
      </c>
      <c r="AI39" s="11">
        <v>-251624150.34999999</v>
      </c>
      <c r="AJ39" s="11">
        <v>189695038.28</v>
      </c>
      <c r="AK39" s="12">
        <v>0.57016362948351318</v>
      </c>
      <c r="AL39" s="11">
        <v>0</v>
      </c>
      <c r="AM39" s="12">
        <v>0.57016362948351318</v>
      </c>
      <c r="AN39" s="13">
        <v>0</v>
      </c>
      <c r="AO39" s="14">
        <f t="shared" si="1"/>
        <v>0.98795454384361425</v>
      </c>
      <c r="AP39" s="24"/>
    </row>
    <row r="40" spans="1:42" ht="30" outlineLevel="1">
      <c r="A40" s="5" t="s">
        <v>77</v>
      </c>
      <c r="B40" s="6" t="s">
        <v>19</v>
      </c>
      <c r="C40" s="6" t="s">
        <v>78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40199598.829999998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>
        <v>35757378.969999999</v>
      </c>
      <c r="AF40" s="11">
        <v>0</v>
      </c>
      <c r="AG40" s="11">
        <v>0</v>
      </c>
      <c r="AH40" s="11">
        <v>18957129.559999999</v>
      </c>
      <c r="AI40" s="11">
        <v>-18957129.559999999</v>
      </c>
      <c r="AJ40" s="11">
        <v>19936532.440000001</v>
      </c>
      <c r="AK40" s="12">
        <v>0.48740922261318564</v>
      </c>
      <c r="AL40" s="11">
        <v>0</v>
      </c>
      <c r="AM40" s="12">
        <v>0.48740922261318564</v>
      </c>
      <c r="AN40" s="13">
        <v>0</v>
      </c>
      <c r="AO40" s="14">
        <f t="shared" si="1"/>
        <v>0.8894959156486687</v>
      </c>
      <c r="AP40" s="25" t="s">
        <v>138</v>
      </c>
    </row>
    <row r="41" spans="1:42" ht="38.25" hidden="1" outlineLevel="1">
      <c r="A41" s="5" t="s">
        <v>79</v>
      </c>
      <c r="B41" s="6" t="s">
        <v>19</v>
      </c>
      <c r="C41" s="6" t="s">
        <v>80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>
        <v>0</v>
      </c>
      <c r="AG41" s="11">
        <v>0</v>
      </c>
      <c r="AH41" s="11">
        <v>62275</v>
      </c>
      <c r="AI41" s="11">
        <v>-62275</v>
      </c>
      <c r="AJ41" s="11">
        <v>213225</v>
      </c>
      <c r="AK41" s="12">
        <v>0.22604355716878402</v>
      </c>
      <c r="AL41" s="11">
        <v>0</v>
      </c>
      <c r="AM41" s="12">
        <v>0.22604355716878402</v>
      </c>
      <c r="AN41" s="13">
        <v>0</v>
      </c>
      <c r="AO41" s="14" t="e">
        <f t="shared" si="1"/>
        <v>#DIV/0!</v>
      </c>
      <c r="AP41" s="23"/>
    </row>
    <row r="42" spans="1:42" outlineLevel="1">
      <c r="A42" s="5" t="s">
        <v>81</v>
      </c>
      <c r="B42" s="6" t="s">
        <v>19</v>
      </c>
      <c r="C42" s="6" t="s">
        <v>82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2965880.89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2893848.74</v>
      </c>
      <c r="AF42" s="11">
        <v>0</v>
      </c>
      <c r="AG42" s="11">
        <v>0</v>
      </c>
      <c r="AH42" s="11">
        <v>762229.19</v>
      </c>
      <c r="AI42" s="11">
        <v>-762229.19</v>
      </c>
      <c r="AJ42" s="11">
        <v>5528526.8099999996</v>
      </c>
      <c r="AK42" s="12">
        <v>0.1211665481859414</v>
      </c>
      <c r="AL42" s="11">
        <v>0</v>
      </c>
      <c r="AM42" s="12">
        <v>0.1211665481859414</v>
      </c>
      <c r="AN42" s="13">
        <v>0</v>
      </c>
      <c r="AO42" s="14">
        <f t="shared" si="1"/>
        <v>0.97571306715557282</v>
      </c>
      <c r="AP42" s="25"/>
    </row>
    <row r="43" spans="1:42" ht="30" outlineLevel="1">
      <c r="A43" s="5" t="s">
        <v>83</v>
      </c>
      <c r="B43" s="6" t="s">
        <v>19</v>
      </c>
      <c r="C43" s="6" t="s">
        <v>84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v>62822061.200000003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v>59254289.189999998</v>
      </c>
      <c r="AF43" s="11">
        <v>0</v>
      </c>
      <c r="AG43" s="11">
        <v>0</v>
      </c>
      <c r="AH43" s="11">
        <v>10168419.970000001</v>
      </c>
      <c r="AI43" s="11">
        <v>-10168419.970000001</v>
      </c>
      <c r="AJ43" s="11">
        <v>13414055.029999999</v>
      </c>
      <c r="AK43" s="12">
        <v>0.43118544469993075</v>
      </c>
      <c r="AL43" s="11">
        <v>0</v>
      </c>
      <c r="AM43" s="12">
        <v>0.43118544469993075</v>
      </c>
      <c r="AN43" s="13">
        <v>0</v>
      </c>
      <c r="AO43" s="14">
        <f t="shared" si="1"/>
        <v>0.94320829431811126</v>
      </c>
      <c r="AP43" s="25" t="s">
        <v>138</v>
      </c>
    </row>
    <row r="44" spans="1:42">
      <c r="A44" s="5" t="s">
        <v>85</v>
      </c>
      <c r="B44" s="6" t="s">
        <v>19</v>
      </c>
      <c r="C44" s="6" t="s">
        <v>86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f>N45+N46</f>
        <v>101427435.54000001</v>
      </c>
      <c r="O44" s="10">
        <f t="shared" ref="O44:AD44" si="8">O45+O46</f>
        <v>0</v>
      </c>
      <c r="P44" s="10">
        <f t="shared" si="8"/>
        <v>0</v>
      </c>
      <c r="Q44" s="10">
        <f t="shared" si="8"/>
        <v>0</v>
      </c>
      <c r="R44" s="10">
        <f t="shared" si="8"/>
        <v>0</v>
      </c>
      <c r="S44" s="10">
        <f t="shared" si="8"/>
        <v>0</v>
      </c>
      <c r="T44" s="10">
        <f t="shared" si="8"/>
        <v>0</v>
      </c>
      <c r="U44" s="10">
        <f t="shared" si="8"/>
        <v>0</v>
      </c>
      <c r="V44" s="10">
        <f t="shared" si="8"/>
        <v>0</v>
      </c>
      <c r="W44" s="10">
        <f t="shared" si="8"/>
        <v>0</v>
      </c>
      <c r="X44" s="10">
        <f t="shared" si="8"/>
        <v>0</v>
      </c>
      <c r="Y44" s="10">
        <f t="shared" si="8"/>
        <v>0</v>
      </c>
      <c r="Z44" s="10">
        <f t="shared" si="8"/>
        <v>0</v>
      </c>
      <c r="AA44" s="10">
        <f t="shared" si="8"/>
        <v>0</v>
      </c>
      <c r="AB44" s="10">
        <f t="shared" si="8"/>
        <v>0</v>
      </c>
      <c r="AC44" s="10">
        <f t="shared" si="8"/>
        <v>0</v>
      </c>
      <c r="AD44" s="10">
        <f t="shared" si="8"/>
        <v>0</v>
      </c>
      <c r="AE44" s="10">
        <f>AE45+AE46</f>
        <v>99256470.189999998</v>
      </c>
      <c r="AF44" s="11">
        <v>0</v>
      </c>
      <c r="AG44" s="11">
        <v>0</v>
      </c>
      <c r="AH44" s="11">
        <v>56634626.159999996</v>
      </c>
      <c r="AI44" s="11">
        <v>-56634626.159999996</v>
      </c>
      <c r="AJ44" s="11">
        <v>60524838.770000003</v>
      </c>
      <c r="AK44" s="12">
        <v>0.48339778774030628</v>
      </c>
      <c r="AL44" s="11">
        <v>0</v>
      </c>
      <c r="AM44" s="12">
        <v>0.48339778774030628</v>
      </c>
      <c r="AN44" s="13">
        <v>0</v>
      </c>
      <c r="AO44" s="14">
        <f t="shared" si="1"/>
        <v>0.97859587656493752</v>
      </c>
      <c r="AP44" s="24"/>
    </row>
    <row r="45" spans="1:42" outlineLevel="1">
      <c r="A45" s="5" t="s">
        <v>87</v>
      </c>
      <c r="B45" s="6" t="s">
        <v>19</v>
      </c>
      <c r="C45" s="6" t="s">
        <v>88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98250638.810000002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96149203.319999993</v>
      </c>
      <c r="AF45" s="11">
        <v>0</v>
      </c>
      <c r="AG45" s="11">
        <v>0</v>
      </c>
      <c r="AH45" s="11">
        <v>43331355.109999999</v>
      </c>
      <c r="AI45" s="11">
        <v>-43331355.109999999</v>
      </c>
      <c r="AJ45" s="11">
        <v>46353251.170000002</v>
      </c>
      <c r="AK45" s="12">
        <v>0.48315264912595207</v>
      </c>
      <c r="AL45" s="11">
        <v>0</v>
      </c>
      <c r="AM45" s="12">
        <v>0.48315264912595207</v>
      </c>
      <c r="AN45" s="13">
        <v>0</v>
      </c>
      <c r="AO45" s="14">
        <f t="shared" si="1"/>
        <v>0.97861148267886755</v>
      </c>
      <c r="AP45" s="23"/>
    </row>
    <row r="46" spans="1:42" ht="33.75" customHeight="1" outlineLevel="1">
      <c r="A46" s="5" t="s">
        <v>89</v>
      </c>
      <c r="B46" s="6" t="s">
        <v>19</v>
      </c>
      <c r="C46" s="6" t="s">
        <v>90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v>3176796.73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3107266.87</v>
      </c>
      <c r="AF46" s="11">
        <v>0</v>
      </c>
      <c r="AG46" s="11">
        <v>0</v>
      </c>
      <c r="AH46" s="11">
        <v>13303271.050000001</v>
      </c>
      <c r="AI46" s="11">
        <v>-13303271.050000001</v>
      </c>
      <c r="AJ46" s="11">
        <v>14171587.6</v>
      </c>
      <c r="AK46" s="12">
        <v>0.48419797966822298</v>
      </c>
      <c r="AL46" s="11">
        <v>0</v>
      </c>
      <c r="AM46" s="12">
        <v>0.48419797966822298</v>
      </c>
      <c r="AN46" s="13">
        <v>0</v>
      </c>
      <c r="AO46" s="14">
        <f t="shared" si="1"/>
        <v>0.97811321720921063</v>
      </c>
      <c r="AP46" s="25"/>
    </row>
    <row r="47" spans="1:42">
      <c r="A47" s="5" t="s">
        <v>91</v>
      </c>
      <c r="B47" s="6" t="s">
        <v>19</v>
      </c>
      <c r="C47" s="6" t="s">
        <v>92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f>N48+N49+N50</f>
        <v>16176263.41</v>
      </c>
      <c r="O47" s="10">
        <f t="shared" ref="O47:AD47" si="9">O48+O49+O50</f>
        <v>0</v>
      </c>
      <c r="P47" s="10">
        <f t="shared" si="9"/>
        <v>0</v>
      </c>
      <c r="Q47" s="10">
        <f t="shared" si="9"/>
        <v>0</v>
      </c>
      <c r="R47" s="10">
        <f t="shared" si="9"/>
        <v>0</v>
      </c>
      <c r="S47" s="10">
        <f t="shared" si="9"/>
        <v>0</v>
      </c>
      <c r="T47" s="10">
        <f t="shared" si="9"/>
        <v>0</v>
      </c>
      <c r="U47" s="10">
        <f t="shared" si="9"/>
        <v>0</v>
      </c>
      <c r="V47" s="10">
        <f t="shared" si="9"/>
        <v>0</v>
      </c>
      <c r="W47" s="10">
        <f t="shared" si="9"/>
        <v>0</v>
      </c>
      <c r="X47" s="10">
        <f t="shared" si="9"/>
        <v>0</v>
      </c>
      <c r="Y47" s="10">
        <f t="shared" si="9"/>
        <v>0</v>
      </c>
      <c r="Z47" s="10">
        <f t="shared" si="9"/>
        <v>0</v>
      </c>
      <c r="AA47" s="10">
        <f t="shared" si="9"/>
        <v>0</v>
      </c>
      <c r="AB47" s="10">
        <f t="shared" si="9"/>
        <v>0</v>
      </c>
      <c r="AC47" s="10">
        <f t="shared" si="9"/>
        <v>0</v>
      </c>
      <c r="AD47" s="10">
        <f t="shared" si="9"/>
        <v>0</v>
      </c>
      <c r="AE47" s="10">
        <f>AE48+AE49+AE50</f>
        <v>15680608.84</v>
      </c>
      <c r="AF47" s="11">
        <v>0</v>
      </c>
      <c r="AG47" s="11">
        <v>0</v>
      </c>
      <c r="AH47" s="11">
        <v>13581617.66</v>
      </c>
      <c r="AI47" s="11">
        <v>-13581617.66</v>
      </c>
      <c r="AJ47" s="11">
        <v>17495656.800000001</v>
      </c>
      <c r="AK47" s="12">
        <v>0.43702731001977319</v>
      </c>
      <c r="AL47" s="11">
        <v>0</v>
      </c>
      <c r="AM47" s="12">
        <v>0.43702731001977319</v>
      </c>
      <c r="AN47" s="13">
        <v>0</v>
      </c>
      <c r="AO47" s="14">
        <f t="shared" si="1"/>
        <v>0.96935914324357553</v>
      </c>
      <c r="AP47" s="25"/>
    </row>
    <row r="48" spans="1:42" outlineLevel="1">
      <c r="A48" s="5" t="s">
        <v>93</v>
      </c>
      <c r="B48" s="6" t="s">
        <v>19</v>
      </c>
      <c r="C48" s="6" t="s">
        <v>94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2027200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2027119.18</v>
      </c>
      <c r="AF48" s="11">
        <v>0</v>
      </c>
      <c r="AG48" s="11">
        <v>0</v>
      </c>
      <c r="AH48" s="11">
        <v>690650.56</v>
      </c>
      <c r="AI48" s="11">
        <v>-690650.56</v>
      </c>
      <c r="AJ48" s="11">
        <v>759049.44</v>
      </c>
      <c r="AK48" s="12">
        <v>0.47640929847554664</v>
      </c>
      <c r="AL48" s="11">
        <v>0</v>
      </c>
      <c r="AM48" s="12">
        <v>0.47640929847554664</v>
      </c>
      <c r="AN48" s="13">
        <v>0</v>
      </c>
      <c r="AO48" s="14">
        <f t="shared" si="1"/>
        <v>0.99996013220205204</v>
      </c>
      <c r="AP48" s="24"/>
    </row>
    <row r="49" spans="1:42" ht="25.5" outlineLevel="1">
      <c r="A49" s="5" t="s">
        <v>95</v>
      </c>
      <c r="B49" s="6" t="s">
        <v>19</v>
      </c>
      <c r="C49" s="6" t="s">
        <v>96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3274103.8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2898059.76</v>
      </c>
      <c r="AF49" s="11">
        <v>0</v>
      </c>
      <c r="AG49" s="11">
        <v>0</v>
      </c>
      <c r="AH49" s="11">
        <v>1789554.91</v>
      </c>
      <c r="AI49" s="11">
        <v>-1789554.91</v>
      </c>
      <c r="AJ49" s="11">
        <v>2986390.09</v>
      </c>
      <c r="AK49" s="12">
        <v>0.37470174174953857</v>
      </c>
      <c r="AL49" s="11">
        <v>0</v>
      </c>
      <c r="AM49" s="12">
        <v>0.37470174174953857</v>
      </c>
      <c r="AN49" s="13">
        <v>0</v>
      </c>
      <c r="AO49" s="14">
        <f t="shared" si="1"/>
        <v>0.88514596269061474</v>
      </c>
      <c r="AP49" s="25" t="s">
        <v>145</v>
      </c>
    </row>
    <row r="50" spans="1:42" outlineLevel="1">
      <c r="A50" s="5" t="s">
        <v>97</v>
      </c>
      <c r="B50" s="6" t="s">
        <v>19</v>
      </c>
      <c r="C50" s="6" t="s">
        <v>98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v>10874959.609999999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10755429.9</v>
      </c>
      <c r="AF50" s="11">
        <v>0</v>
      </c>
      <c r="AG50" s="11">
        <v>0</v>
      </c>
      <c r="AH50" s="11">
        <v>11101412.189999999</v>
      </c>
      <c r="AI50" s="11">
        <v>-11101412.189999999</v>
      </c>
      <c r="AJ50" s="11">
        <v>13750217.27</v>
      </c>
      <c r="AK50" s="12">
        <v>0.44670761761792338</v>
      </c>
      <c r="AL50" s="11">
        <v>0</v>
      </c>
      <c r="AM50" s="12">
        <v>0.44670761761792338</v>
      </c>
      <c r="AN50" s="13">
        <v>0</v>
      </c>
      <c r="AO50" s="14">
        <f t="shared" si="1"/>
        <v>0.98900872147698959</v>
      </c>
      <c r="AP50" s="23"/>
    </row>
    <row r="51" spans="1:42">
      <c r="A51" s="5" t="s">
        <v>99</v>
      </c>
      <c r="B51" s="6" t="s">
        <v>19</v>
      </c>
      <c r="C51" s="6" t="s">
        <v>100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f>N52+N53+N54</f>
        <v>27686202.829999998</v>
      </c>
      <c r="O51" s="10">
        <f t="shared" ref="O51:AN51" si="10">O52+O53+O54</f>
        <v>0</v>
      </c>
      <c r="P51" s="10">
        <f t="shared" si="10"/>
        <v>0</v>
      </c>
      <c r="Q51" s="10">
        <f t="shared" si="10"/>
        <v>0</v>
      </c>
      <c r="R51" s="10">
        <f t="shared" si="10"/>
        <v>0</v>
      </c>
      <c r="S51" s="10">
        <f t="shared" si="10"/>
        <v>0</v>
      </c>
      <c r="T51" s="10">
        <f t="shared" si="10"/>
        <v>0</v>
      </c>
      <c r="U51" s="10">
        <f t="shared" si="10"/>
        <v>0</v>
      </c>
      <c r="V51" s="10">
        <f t="shared" si="10"/>
        <v>0</v>
      </c>
      <c r="W51" s="10">
        <f t="shared" si="10"/>
        <v>0</v>
      </c>
      <c r="X51" s="10">
        <f t="shared" si="10"/>
        <v>0</v>
      </c>
      <c r="Y51" s="10">
        <f t="shared" si="10"/>
        <v>0</v>
      </c>
      <c r="Z51" s="10">
        <f t="shared" si="10"/>
        <v>0</v>
      </c>
      <c r="AA51" s="10">
        <f t="shared" si="10"/>
        <v>0</v>
      </c>
      <c r="AB51" s="10">
        <f t="shared" si="10"/>
        <v>0</v>
      </c>
      <c r="AC51" s="10">
        <f t="shared" si="10"/>
        <v>0</v>
      </c>
      <c r="AD51" s="10">
        <f t="shared" si="10"/>
        <v>0</v>
      </c>
      <c r="AE51" s="10">
        <f t="shared" si="10"/>
        <v>26631011.439999998</v>
      </c>
      <c r="AF51" s="10">
        <f t="shared" si="10"/>
        <v>0</v>
      </c>
      <c r="AG51" s="10">
        <f t="shared" si="10"/>
        <v>0</v>
      </c>
      <c r="AH51" s="10">
        <f t="shared" si="10"/>
        <v>4865104.4800000004</v>
      </c>
      <c r="AI51" s="10">
        <f t="shared" si="10"/>
        <v>-4865104.4800000004</v>
      </c>
      <c r="AJ51" s="10">
        <f t="shared" si="10"/>
        <v>6519995.5199999996</v>
      </c>
      <c r="AK51" s="10">
        <f t="shared" si="10"/>
        <v>0.67528856150827909</v>
      </c>
      <c r="AL51" s="10">
        <f t="shared" si="10"/>
        <v>0</v>
      </c>
      <c r="AM51" s="10">
        <f t="shared" si="10"/>
        <v>0.67528856150827909</v>
      </c>
      <c r="AN51" s="10">
        <f t="shared" si="10"/>
        <v>0</v>
      </c>
      <c r="AO51" s="14">
        <f t="shared" si="1"/>
        <v>0.96188746443565654</v>
      </c>
      <c r="AP51" s="25"/>
    </row>
    <row r="52" spans="1:42" ht="18.75" customHeight="1" outlineLevel="1">
      <c r="A52" s="5" t="s">
        <v>101</v>
      </c>
      <c r="B52" s="6" t="s">
        <v>19</v>
      </c>
      <c r="C52" s="6" t="s">
        <v>102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14783944.17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14603500.74</v>
      </c>
      <c r="AF52" s="11">
        <v>0</v>
      </c>
      <c r="AG52" s="11">
        <v>0</v>
      </c>
      <c r="AH52" s="11">
        <v>4414054.4800000004</v>
      </c>
      <c r="AI52" s="11">
        <v>-4414054.4800000004</v>
      </c>
      <c r="AJ52" s="11">
        <v>4271045.5199999996</v>
      </c>
      <c r="AK52" s="12">
        <v>0.50823300595272358</v>
      </c>
      <c r="AL52" s="11">
        <v>0</v>
      </c>
      <c r="AM52" s="12">
        <v>0.50823300595272358</v>
      </c>
      <c r="AN52" s="13">
        <v>0</v>
      </c>
      <c r="AO52" s="14">
        <f t="shared" si="1"/>
        <v>0.98779463532024425</v>
      </c>
      <c r="AP52" s="23"/>
    </row>
    <row r="53" spans="1:42" ht="29.25" customHeight="1" outlineLevel="1">
      <c r="A53" s="5" t="s">
        <v>103</v>
      </c>
      <c r="B53" s="6" t="s">
        <v>19</v>
      </c>
      <c r="C53" s="6" t="s">
        <v>104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v>674191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>
        <v>649141</v>
      </c>
      <c r="AF53" s="11">
        <v>0</v>
      </c>
      <c r="AG53" s="11">
        <v>0</v>
      </c>
      <c r="AH53" s="11">
        <v>451050</v>
      </c>
      <c r="AI53" s="11">
        <v>-451050</v>
      </c>
      <c r="AJ53" s="11">
        <v>2248950</v>
      </c>
      <c r="AK53" s="12">
        <v>0.16705555555555557</v>
      </c>
      <c r="AL53" s="11">
        <v>0</v>
      </c>
      <c r="AM53" s="12">
        <v>0.16705555555555557</v>
      </c>
      <c r="AN53" s="13">
        <v>0</v>
      </c>
      <c r="AO53" s="14">
        <f t="shared" si="1"/>
        <v>0.96284435716288119</v>
      </c>
      <c r="AP53" s="22"/>
    </row>
    <row r="54" spans="1:42" ht="41.25" customHeight="1" outlineLevel="1">
      <c r="A54" s="5" t="s">
        <v>130</v>
      </c>
      <c r="B54" s="6"/>
      <c r="C54" s="6">
        <v>1103</v>
      </c>
      <c r="D54" s="6"/>
      <c r="E54" s="6"/>
      <c r="F54" s="6"/>
      <c r="G54" s="6"/>
      <c r="H54" s="6"/>
      <c r="I54" s="6"/>
      <c r="J54" s="6"/>
      <c r="K54" s="6"/>
      <c r="L54" s="6"/>
      <c r="M54" s="7"/>
      <c r="N54" s="10">
        <v>12228067.66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11378369.699999999</v>
      </c>
      <c r="AF54" s="11"/>
      <c r="AG54" s="11"/>
      <c r="AH54" s="11"/>
      <c r="AI54" s="11"/>
      <c r="AJ54" s="11"/>
      <c r="AK54" s="12"/>
      <c r="AL54" s="11"/>
      <c r="AM54" s="12"/>
      <c r="AN54" s="13"/>
      <c r="AO54" s="14">
        <f t="shared" si="1"/>
        <v>0.93051249112895396</v>
      </c>
      <c r="AP54" s="25" t="s">
        <v>138</v>
      </c>
    </row>
    <row r="55" spans="1:42" ht="25.5">
      <c r="A55" s="5" t="s">
        <v>105</v>
      </c>
      <c r="B55" s="6" t="s">
        <v>19</v>
      </c>
      <c r="C55" s="6" t="s">
        <v>106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v>2917600</v>
      </c>
      <c r="O55" s="10">
        <f t="shared" ref="O55:AD55" si="11">O56</f>
        <v>0</v>
      </c>
      <c r="P55" s="10">
        <f t="shared" si="11"/>
        <v>0</v>
      </c>
      <c r="Q55" s="10">
        <f t="shared" si="11"/>
        <v>0</v>
      </c>
      <c r="R55" s="10">
        <f t="shared" si="11"/>
        <v>0</v>
      </c>
      <c r="S55" s="10">
        <f t="shared" si="11"/>
        <v>0</v>
      </c>
      <c r="T55" s="10">
        <f t="shared" si="11"/>
        <v>0</v>
      </c>
      <c r="U55" s="10">
        <f t="shared" si="11"/>
        <v>0</v>
      </c>
      <c r="V55" s="10">
        <f t="shared" si="11"/>
        <v>0</v>
      </c>
      <c r="W55" s="10">
        <f t="shared" si="11"/>
        <v>0</v>
      </c>
      <c r="X55" s="10">
        <f t="shared" si="11"/>
        <v>0</v>
      </c>
      <c r="Y55" s="10">
        <f t="shared" si="11"/>
        <v>0</v>
      </c>
      <c r="Z55" s="10">
        <f t="shared" si="11"/>
        <v>0</v>
      </c>
      <c r="AA55" s="10">
        <f t="shared" si="11"/>
        <v>0</v>
      </c>
      <c r="AB55" s="10">
        <f t="shared" si="11"/>
        <v>0</v>
      </c>
      <c r="AC55" s="10">
        <f t="shared" si="11"/>
        <v>0</v>
      </c>
      <c r="AD55" s="10">
        <f t="shared" si="11"/>
        <v>0</v>
      </c>
      <c r="AE55" s="10">
        <f>AE56</f>
        <v>2990078.91</v>
      </c>
      <c r="AF55" s="11">
        <v>0</v>
      </c>
      <c r="AG55" s="11">
        <v>0</v>
      </c>
      <c r="AH55" s="11">
        <v>0</v>
      </c>
      <c r="AI55" s="11">
        <v>0</v>
      </c>
      <c r="AJ55" s="11">
        <v>5142619</v>
      </c>
      <c r="AK55" s="12">
        <v>0</v>
      </c>
      <c r="AL55" s="11">
        <v>0</v>
      </c>
      <c r="AM55" s="12">
        <v>0</v>
      </c>
      <c r="AN55" s="13">
        <v>0</v>
      </c>
      <c r="AO55" s="14">
        <f t="shared" si="1"/>
        <v>1.0248419625719771</v>
      </c>
      <c r="AP55" s="25"/>
    </row>
    <row r="56" spans="1:42" ht="30" customHeight="1" outlineLevel="1">
      <c r="A56" s="5" t="s">
        <v>107</v>
      </c>
      <c r="B56" s="6" t="s">
        <v>19</v>
      </c>
      <c r="C56" s="6" t="s">
        <v>108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3178800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>
        <v>2990078.91</v>
      </c>
      <c r="AF56" s="11">
        <v>0</v>
      </c>
      <c r="AG56" s="11">
        <v>0</v>
      </c>
      <c r="AH56" s="11">
        <v>0</v>
      </c>
      <c r="AI56" s="11">
        <v>0</v>
      </c>
      <c r="AJ56" s="11">
        <v>5142619</v>
      </c>
      <c r="AK56" s="12">
        <v>0</v>
      </c>
      <c r="AL56" s="11">
        <v>0</v>
      </c>
      <c r="AM56" s="12">
        <v>0</v>
      </c>
      <c r="AN56" s="13">
        <v>0</v>
      </c>
      <c r="AO56" s="14">
        <f t="shared" si="1"/>
        <v>0.94063134201585508</v>
      </c>
      <c r="AP56" s="23" t="s">
        <v>134</v>
      </c>
    </row>
    <row r="57" spans="1:42" ht="38.25" hidden="1">
      <c r="A57" s="5" t="s">
        <v>109</v>
      </c>
      <c r="B57" s="6" t="s">
        <v>19</v>
      </c>
      <c r="C57" s="6" t="s">
        <v>110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f>N58+N59</f>
        <v>0</v>
      </c>
      <c r="O57" s="10">
        <f t="shared" ref="O57:AE57" si="12">O58+O59</f>
        <v>0</v>
      </c>
      <c r="P57" s="10">
        <f t="shared" si="12"/>
        <v>0</v>
      </c>
      <c r="Q57" s="10">
        <f t="shared" si="12"/>
        <v>0</v>
      </c>
      <c r="R57" s="10">
        <f t="shared" si="12"/>
        <v>0</v>
      </c>
      <c r="S57" s="10">
        <f t="shared" si="12"/>
        <v>0</v>
      </c>
      <c r="T57" s="10">
        <f t="shared" si="12"/>
        <v>0</v>
      </c>
      <c r="U57" s="10">
        <f t="shared" si="12"/>
        <v>0</v>
      </c>
      <c r="V57" s="10">
        <f t="shared" si="12"/>
        <v>17993500</v>
      </c>
      <c r="W57" s="10">
        <f t="shared" si="12"/>
        <v>0</v>
      </c>
      <c r="X57" s="10">
        <f t="shared" si="12"/>
        <v>0</v>
      </c>
      <c r="Y57" s="10">
        <f t="shared" si="12"/>
        <v>0</v>
      </c>
      <c r="Z57" s="10">
        <f t="shared" si="12"/>
        <v>0</v>
      </c>
      <c r="AA57" s="10">
        <f t="shared" si="12"/>
        <v>0</v>
      </c>
      <c r="AB57" s="10">
        <f t="shared" si="12"/>
        <v>9873175</v>
      </c>
      <c r="AC57" s="10">
        <f t="shared" si="12"/>
        <v>0</v>
      </c>
      <c r="AD57" s="10">
        <f t="shared" si="12"/>
        <v>0</v>
      </c>
      <c r="AE57" s="10">
        <f t="shared" si="12"/>
        <v>0</v>
      </c>
      <c r="AF57" s="11">
        <v>0</v>
      </c>
      <c r="AG57" s="11">
        <v>0</v>
      </c>
      <c r="AH57" s="11">
        <v>8120325</v>
      </c>
      <c r="AI57" s="11">
        <v>-8120325</v>
      </c>
      <c r="AJ57" s="11">
        <v>9873175</v>
      </c>
      <c r="AK57" s="12">
        <v>0.45129213327034762</v>
      </c>
      <c r="AL57" s="11">
        <v>0</v>
      </c>
      <c r="AM57" s="12">
        <v>0.45129213327034762</v>
      </c>
      <c r="AN57" s="13">
        <v>0</v>
      </c>
      <c r="AO57" s="14" t="e">
        <f t="shared" si="1"/>
        <v>#DIV/0!</v>
      </c>
      <c r="AP57" s="24"/>
    </row>
    <row r="58" spans="1:42" ht="51" hidden="1" outlineLevel="1">
      <c r="A58" s="5" t="s">
        <v>111</v>
      </c>
      <c r="B58" s="6" t="s">
        <v>19</v>
      </c>
      <c r="C58" s="6" t="s">
        <v>112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6123300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1641300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4482000</v>
      </c>
      <c r="AI58" s="11">
        <v>-4482000</v>
      </c>
      <c r="AJ58" s="11">
        <v>1641300</v>
      </c>
      <c r="AK58" s="12">
        <v>0.7319582578021655</v>
      </c>
      <c r="AL58" s="11">
        <v>0</v>
      </c>
      <c r="AM58" s="12">
        <v>0.7319582578021655</v>
      </c>
      <c r="AN58" s="13">
        <v>0</v>
      </c>
      <c r="AO58" s="14" t="e">
        <f t="shared" si="1"/>
        <v>#DIV/0!</v>
      </c>
      <c r="AP58" s="24"/>
    </row>
    <row r="59" spans="1:42" hidden="1" outlineLevel="1">
      <c r="A59" s="5" t="s">
        <v>113</v>
      </c>
      <c r="B59" s="6" t="s">
        <v>19</v>
      </c>
      <c r="C59" s="6" t="s">
        <v>114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11870200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8231875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3638325</v>
      </c>
      <c r="AI59" s="11">
        <v>-3638325</v>
      </c>
      <c r="AJ59" s="11">
        <v>8231875</v>
      </c>
      <c r="AK59" s="12">
        <v>0.30650915738572221</v>
      </c>
      <c r="AL59" s="11">
        <v>0</v>
      </c>
      <c r="AM59" s="12">
        <v>0.30650915738572221</v>
      </c>
      <c r="AN59" s="13">
        <v>0</v>
      </c>
      <c r="AO59" s="14" t="e">
        <f t="shared" si="1"/>
        <v>#DIV/0!</v>
      </c>
      <c r="AP59" s="24"/>
    </row>
    <row r="60" spans="1:42" hidden="1">
      <c r="A60" s="5" t="s">
        <v>115</v>
      </c>
      <c r="B60" s="6" t="s">
        <v>19</v>
      </c>
      <c r="C60" s="6" t="s">
        <v>116</v>
      </c>
      <c r="D60" s="6" t="s">
        <v>21</v>
      </c>
      <c r="E60" s="6" t="s">
        <v>19</v>
      </c>
      <c r="F60" s="6" t="s">
        <v>19</v>
      </c>
      <c r="G60" s="6"/>
      <c r="H60" s="6"/>
      <c r="I60" s="6"/>
      <c r="J60" s="6"/>
      <c r="K60" s="6"/>
      <c r="L60" s="6"/>
      <c r="M60" s="7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2">
        <v>0</v>
      </c>
      <c r="AL60" s="11">
        <v>0</v>
      </c>
      <c r="AM60" s="12">
        <v>0</v>
      </c>
      <c r="AN60" s="13">
        <v>0</v>
      </c>
      <c r="AO60" s="14" t="e">
        <f t="shared" si="1"/>
        <v>#DIV/0!</v>
      </c>
      <c r="AP60" s="24"/>
    </row>
    <row r="61" spans="1:42" hidden="1" outlineLevel="1">
      <c r="A61" s="5" t="s">
        <v>117</v>
      </c>
      <c r="B61" s="6" t="s">
        <v>19</v>
      </c>
      <c r="C61" s="6" t="s">
        <v>118</v>
      </c>
      <c r="D61" s="6" t="s">
        <v>21</v>
      </c>
      <c r="E61" s="6" t="s">
        <v>19</v>
      </c>
      <c r="F61" s="6" t="s">
        <v>19</v>
      </c>
      <c r="G61" s="6"/>
      <c r="H61" s="6"/>
      <c r="I61" s="6"/>
      <c r="J61" s="6"/>
      <c r="K61" s="6"/>
      <c r="L61" s="6"/>
      <c r="M61" s="7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2">
        <v>0</v>
      </c>
      <c r="AL61" s="11">
        <v>0</v>
      </c>
      <c r="AM61" s="12">
        <v>0</v>
      </c>
      <c r="AN61" s="13">
        <v>0</v>
      </c>
      <c r="AO61" s="14" t="e">
        <f t="shared" si="1"/>
        <v>#DIV/0!</v>
      </c>
      <c r="AP61" s="24"/>
    </row>
    <row r="62" spans="1:42" ht="12.75" customHeight="1" collapsed="1">
      <c r="A62" s="54" t="s">
        <v>119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8">
        <v>0</v>
      </c>
      <c r="N62" s="15">
        <f>N8+N17+N19+N23+N29+N34+N37+N44+N47+N51+N55+N57</f>
        <v>1611032973.9400001</v>
      </c>
      <c r="O62" s="15">
        <f t="shared" ref="O62:AD62" si="13">O8+O17+O19+O23+O29+O34+O37+O44+O47+O51+O55+O57</f>
        <v>0</v>
      </c>
      <c r="P62" s="15">
        <f t="shared" si="13"/>
        <v>0</v>
      </c>
      <c r="Q62" s="15">
        <f t="shared" si="13"/>
        <v>0</v>
      </c>
      <c r="R62" s="15">
        <f t="shared" si="13"/>
        <v>0</v>
      </c>
      <c r="S62" s="15">
        <f t="shared" si="13"/>
        <v>0</v>
      </c>
      <c r="T62" s="15">
        <f t="shared" si="13"/>
        <v>0</v>
      </c>
      <c r="U62" s="15">
        <f t="shared" si="13"/>
        <v>0</v>
      </c>
      <c r="V62" s="15">
        <f t="shared" si="13"/>
        <v>19357108</v>
      </c>
      <c r="W62" s="15">
        <f t="shared" si="13"/>
        <v>0</v>
      </c>
      <c r="X62" s="15">
        <f t="shared" si="13"/>
        <v>0</v>
      </c>
      <c r="Y62" s="15">
        <f t="shared" si="13"/>
        <v>0</v>
      </c>
      <c r="Z62" s="15">
        <f t="shared" si="13"/>
        <v>6228.24</v>
      </c>
      <c r="AA62" s="15">
        <f t="shared" si="13"/>
        <v>6228.24</v>
      </c>
      <c r="AB62" s="15">
        <f t="shared" si="13"/>
        <v>10662180.15</v>
      </c>
      <c r="AC62" s="15">
        <f t="shared" si="13"/>
        <v>0</v>
      </c>
      <c r="AD62" s="15">
        <f t="shared" si="13"/>
        <v>0</v>
      </c>
      <c r="AE62" s="15">
        <f>AE8+AE17+AE19+AE23+AE29+AE34+AE37+AE44+AE47+AE51+AE55</f>
        <v>1431686734.2</v>
      </c>
      <c r="AF62" s="16">
        <v>0</v>
      </c>
      <c r="AG62" s="16">
        <v>0</v>
      </c>
      <c r="AH62" s="16">
        <v>482363673.92000002</v>
      </c>
      <c r="AI62" s="16">
        <v>-482363673.92000002</v>
      </c>
      <c r="AJ62" s="16">
        <v>486903912.42000002</v>
      </c>
      <c r="AK62" s="17">
        <v>0.49765790243892083</v>
      </c>
      <c r="AL62" s="16">
        <v>0</v>
      </c>
      <c r="AM62" s="17">
        <v>0.49765790243892083</v>
      </c>
      <c r="AN62" s="18">
        <v>0</v>
      </c>
      <c r="AO62" s="14">
        <f t="shared" si="1"/>
        <v>0.8886762452158975</v>
      </c>
      <c r="AP62" s="24"/>
    </row>
    <row r="63" spans="1:4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 t="s">
        <v>7</v>
      </c>
      <c r="Y63" s="2"/>
      <c r="Z63" s="2"/>
      <c r="AA63" s="2"/>
      <c r="AB63" s="2"/>
      <c r="AC63" s="2"/>
      <c r="AD63" s="2" t="s">
        <v>7</v>
      </c>
      <c r="AE63" s="2"/>
      <c r="AF63" s="2"/>
      <c r="AG63" s="2"/>
      <c r="AH63" s="2" t="s">
        <v>7</v>
      </c>
      <c r="AI63" s="2"/>
      <c r="AJ63" s="2"/>
      <c r="AK63" s="2"/>
      <c r="AL63" s="2"/>
      <c r="AM63" s="2"/>
      <c r="AN63" s="2"/>
      <c r="AO63" s="2"/>
    </row>
    <row r="64" spans="1:42" ht="15.2" customHeigh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2"/>
    </row>
  </sheetData>
  <mergeCells count="46"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  <mergeCell ref="A64:AD64"/>
    <mergeCell ref="A62:L62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O6:AO7"/>
    <mergeCell ref="I6:I7"/>
    <mergeCell ref="J6:J7"/>
    <mergeCell ref="K6:K7"/>
    <mergeCell ref="L6:L7"/>
    <mergeCell ref="M6:M7"/>
    <mergeCell ref="AM6:AM7"/>
    <mergeCell ref="AN6:AN7"/>
    <mergeCell ref="A4:AL4"/>
    <mergeCell ref="AE6:AE7"/>
    <mergeCell ref="N6:N7"/>
    <mergeCell ref="O6:O7"/>
    <mergeCell ref="AC6:AC7"/>
    <mergeCell ref="A6:A7"/>
    <mergeCell ref="G6:G7"/>
    <mergeCell ref="H6:H7"/>
  </mergeCells>
  <pageMargins left="0.59055118110236227" right="0.59055118110236227" top="0.59055118110236227" bottom="0.59055118110236227" header="0.39370078740157483" footer="0.39370078740157483"/>
  <pageSetup paperSize="9" scale="68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2021-11-16T08:07:11Z</cp:lastPrinted>
  <dcterms:created xsi:type="dcterms:W3CDTF">2019-08-23T04:20:45Z</dcterms:created>
  <dcterms:modified xsi:type="dcterms:W3CDTF">2024-04-11T11:15:40Z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