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b\Экономистам\01.01.2023\МУНИЦИПАЛЬНЫЕ ПРОГРАММЫ\КУЛЬТУРА\"/>
    </mc:Choice>
  </mc:AlternateContent>
  <bookViews>
    <workbookView xWindow="0" yWindow="0" windowWidth="19200" windowHeight="6315"/>
  </bookViews>
  <sheets>
    <sheet name="5" sheetId="9" r:id="rId1"/>
    <sheet name="6" sheetId="6" r:id="rId2"/>
  </sheets>
  <definedNames>
    <definedName name="_xlnm.Print_Titles" localSheetId="0">'5'!$8:$9</definedName>
    <definedName name="_xlnm.Print_Titles" localSheetId="1">'6'!$8:$9</definedName>
    <definedName name="_xlnm.Print_Area" localSheetId="0">'5'!$A$1:$P$58</definedName>
    <definedName name="_xlnm.Print_Area" localSheetId="1">'6'!$A$1:$J$60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6" l="1"/>
  <c r="N24" i="9" l="1"/>
  <c r="G35" i="6" l="1"/>
  <c r="E25" i="6"/>
  <c r="O14" i="9" l="1"/>
  <c r="P14" i="9"/>
  <c r="O24" i="9"/>
  <c r="P24" i="9"/>
  <c r="N53" i="9"/>
  <c r="N14" i="9"/>
  <c r="G15" i="6" l="1"/>
  <c r="H15" i="6"/>
  <c r="I15" i="6"/>
  <c r="J15" i="6"/>
  <c r="L55" i="9" l="1"/>
  <c r="L53" i="9" s="1"/>
  <c r="L52" i="9" s="1"/>
  <c r="F54" i="6" s="1"/>
  <c r="P53" i="9"/>
  <c r="O53" i="9"/>
  <c r="O52" i="9" s="1"/>
  <c r="I54" i="6" s="1"/>
  <c r="N52" i="9"/>
  <c r="H54" i="6" s="1"/>
  <c r="M53" i="9"/>
  <c r="M52" i="9" s="1"/>
  <c r="G54" i="6" s="1"/>
  <c r="P52" i="9"/>
  <c r="J54" i="6" s="1"/>
  <c r="P49" i="9"/>
  <c r="P48" i="9" s="1"/>
  <c r="J44" i="6" s="1"/>
  <c r="O49" i="9"/>
  <c r="O48" i="9" s="1"/>
  <c r="I44" i="6" s="1"/>
  <c r="N49" i="9"/>
  <c r="M49" i="9"/>
  <c r="M48" i="9" s="1"/>
  <c r="G44" i="6" s="1"/>
  <c r="L49" i="9"/>
  <c r="L48" i="9" s="1"/>
  <c r="F44" i="6" s="1"/>
  <c r="N48" i="9"/>
  <c r="H44" i="6" s="1"/>
  <c r="L24" i="9"/>
  <c r="P23" i="9"/>
  <c r="P11" i="9" s="1"/>
  <c r="O23" i="9"/>
  <c r="O22" i="9" s="1"/>
  <c r="I34" i="6" s="1"/>
  <c r="N23" i="9"/>
  <c r="M23" i="9"/>
  <c r="M24" i="9" s="1"/>
  <c r="M22" i="9" s="1"/>
  <c r="G34" i="6" s="1"/>
  <c r="L23" i="9"/>
  <c r="L22" i="9"/>
  <c r="F34" i="6" s="1"/>
  <c r="P13" i="9"/>
  <c r="N13" i="9"/>
  <c r="M14" i="9"/>
  <c r="M13" i="9" s="1"/>
  <c r="G24" i="6" s="1"/>
  <c r="L14" i="9"/>
  <c r="L13" i="9" s="1"/>
  <c r="O13" i="9"/>
  <c r="L11" i="9"/>
  <c r="G14" i="6" l="1"/>
  <c r="N12" i="9"/>
  <c r="L12" i="9"/>
  <c r="L10" i="9" s="1"/>
  <c r="F24" i="6"/>
  <c r="M11" i="9"/>
  <c r="N22" i="9"/>
  <c r="H34" i="6" s="1"/>
  <c r="P22" i="9"/>
  <c r="J34" i="6" s="1"/>
  <c r="N11" i="9"/>
  <c r="O11" i="9"/>
  <c r="P12" i="9"/>
  <c r="P10" i="9" s="1"/>
  <c r="J24" i="6"/>
  <c r="J14" i="6" s="1"/>
  <c r="O12" i="9"/>
  <c r="I24" i="6"/>
  <c r="I14" i="6" s="1"/>
  <c r="N10" i="9"/>
  <c r="H24" i="6"/>
  <c r="M12" i="9"/>
  <c r="H14" i="6" l="1"/>
  <c r="M10" i="9"/>
  <c r="O10" i="9"/>
  <c r="F15" i="6"/>
  <c r="F20" i="6" l="1"/>
  <c r="E50" i="6" l="1"/>
  <c r="E40" i="6"/>
  <c r="E30" i="6"/>
  <c r="G20" i="6" l="1"/>
  <c r="G19" i="6"/>
  <c r="F19" i="6"/>
  <c r="G18" i="6"/>
  <c r="F18" i="6"/>
  <c r="G17" i="6"/>
  <c r="F17" i="6"/>
  <c r="G16" i="6"/>
  <c r="F16" i="6"/>
  <c r="F52" i="6" l="1"/>
  <c r="F51" i="6" s="1"/>
  <c r="G42" i="6"/>
  <c r="G41" i="6" s="1"/>
  <c r="F42" i="6"/>
  <c r="F41" i="6" s="1"/>
  <c r="F32" i="6" l="1"/>
  <c r="F31" i="6" s="1"/>
  <c r="G52" i="6"/>
  <c r="G51" i="6" s="1"/>
  <c r="G32" i="6"/>
  <c r="G31" i="6" s="1"/>
  <c r="G22" i="6" l="1"/>
  <c r="G21" i="6" s="1"/>
  <c r="G12" i="6" l="1"/>
  <c r="G11" i="6" s="1"/>
  <c r="J52" i="6"/>
  <c r="E60" i="6" l="1"/>
  <c r="E59" i="6"/>
  <c r="E58" i="6"/>
  <c r="E57" i="6"/>
  <c r="E56" i="6"/>
  <c r="E55" i="6"/>
  <c r="I52" i="6"/>
  <c r="I51" i="6" s="1"/>
  <c r="H52" i="6"/>
  <c r="H51" i="6" s="1"/>
  <c r="J51" i="6"/>
  <c r="E49" i="6"/>
  <c r="E48" i="6"/>
  <c r="E47" i="6"/>
  <c r="E46" i="6"/>
  <c r="E45" i="6"/>
  <c r="I42" i="6"/>
  <c r="I41" i="6" s="1"/>
  <c r="H42" i="6"/>
  <c r="H41" i="6" s="1"/>
  <c r="E39" i="6"/>
  <c r="E38" i="6"/>
  <c r="E37" i="6"/>
  <c r="E36" i="6"/>
  <c r="E35" i="6"/>
  <c r="I32" i="6"/>
  <c r="I31" i="6" s="1"/>
  <c r="H32" i="6"/>
  <c r="H31" i="6" s="1"/>
  <c r="E29" i="6"/>
  <c r="E28" i="6"/>
  <c r="E27" i="6"/>
  <c r="J22" i="6"/>
  <c r="J21" i="6" s="1"/>
  <c r="I22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J42" i="6"/>
  <c r="J41" i="6" s="1"/>
  <c r="E54" i="6" l="1"/>
  <c r="E17" i="6"/>
  <c r="E19" i="6"/>
  <c r="E52" i="6"/>
  <c r="E51" i="6"/>
  <c r="E18" i="6"/>
  <c r="E20" i="6"/>
  <c r="I12" i="6"/>
  <c r="I11" i="6" s="1"/>
  <c r="E44" i="6"/>
  <c r="E15" i="6"/>
  <c r="E26" i="6"/>
  <c r="H22" i="6"/>
  <c r="H12" i="6" s="1"/>
  <c r="H11" i="6" s="1"/>
  <c r="I21" i="6"/>
  <c r="H16" i="6"/>
  <c r="H21" i="6" l="1"/>
  <c r="E34" i="6"/>
  <c r="J32" i="6"/>
  <c r="E32" i="6" s="1"/>
  <c r="E41" i="6"/>
  <c r="E42" i="6"/>
  <c r="E16" i="6"/>
  <c r="J31" i="6" l="1"/>
  <c r="E31" i="6" s="1"/>
  <c r="J12" i="6"/>
  <c r="J11" i="6" s="1"/>
  <c r="F14" i="6" l="1"/>
  <c r="E14" i="6" s="1"/>
  <c r="F22" i="6" l="1"/>
  <c r="F21" i="6" s="1"/>
  <c r="E21" i="6" s="1"/>
  <c r="E24" i="6"/>
  <c r="E22" i="6" l="1"/>
  <c r="F12" i="6"/>
  <c r="F11" i="6" s="1"/>
  <c r="E11" i="6" s="1"/>
  <c r="E12" i="6" l="1"/>
</calcChain>
</file>

<file path=xl/sharedStrings.xml><?xml version="1.0" encoding="utf-8"?>
<sst xmlns="http://schemas.openxmlformats.org/spreadsheetml/2006/main" count="431" uniqueCount="130">
  <si>
    <t>к муниципальной программе</t>
  </si>
  <si>
    <t>Код аналитической программной классификации</t>
  </si>
  <si>
    <t>МП</t>
  </si>
  <si>
    <t>Пп</t>
  </si>
  <si>
    <t>03</t>
  </si>
  <si>
    <t>1</t>
  </si>
  <si>
    <t>Организация библиотечного обслуживания населения</t>
  </si>
  <si>
    <t>2</t>
  </si>
  <si>
    <t xml:space="preserve">Организация досуга,  предоставление услуг организаций культуры и доступа к музейным фондам </t>
  </si>
  <si>
    <t>3</t>
  </si>
  <si>
    <t>Развитие местного народного творчества</t>
  </si>
  <si>
    <t>4</t>
  </si>
  <si>
    <t>Создание условий для реализации муниципальной программы</t>
  </si>
  <si>
    <t>Балезинского района</t>
  </si>
  <si>
    <t>ОМ</t>
  </si>
  <si>
    <t>М</t>
  </si>
  <si>
    <t>01</t>
  </si>
  <si>
    <t>Оказание услуги и выполнение работ  по организации библиотечного обслуживания населения, комплектование библиотечных фондов и обеспечение сохранности библиотечных фондов библиотек</t>
  </si>
  <si>
    <t>02</t>
  </si>
  <si>
    <t>04</t>
  </si>
  <si>
    <t>06</t>
  </si>
  <si>
    <t>07</t>
  </si>
  <si>
    <t>08</t>
  </si>
  <si>
    <t>09</t>
  </si>
  <si>
    <t>Осуществление капитального и текущего ремонта</t>
  </si>
  <si>
    <t>А1</t>
  </si>
  <si>
    <t>Организация культурного досуга и отдыха населения</t>
  </si>
  <si>
    <t>Предоставление доступа к музейным фондам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</si>
  <si>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</si>
  <si>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Выполнение работ в области сохранения, поддержки и развития местного традиционного народного художественного творчества</t>
  </si>
  <si>
    <t>Предоставление мер социальной поддержки работникам муниципальных учреждений культуры Балезинского района</t>
  </si>
  <si>
    <t>Организация бухгалтерского учета в муниципальных учреждениях культуры Балезинского района МКУ «Централизованная бухгалтерия учреждений культуры МО «Балезинский район»</t>
  </si>
  <si>
    <t>Показатель применения меры</t>
  </si>
  <si>
    <t>ГРБС</t>
  </si>
  <si>
    <t>2021 год</t>
  </si>
  <si>
    <t>062</t>
  </si>
  <si>
    <t>Приложение 5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</si>
  <si>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</si>
  <si>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</si>
  <si>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</si>
  <si>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</si>
  <si>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Рз</t>
  </si>
  <si>
    <t>Пр</t>
  </si>
  <si>
    <t>ЦС</t>
  </si>
  <si>
    <t>ВР</t>
  </si>
  <si>
    <t>0</t>
  </si>
  <si>
    <t>Всего</t>
  </si>
  <si>
    <t>611</t>
  </si>
  <si>
    <t>612</t>
  </si>
  <si>
    <t>0310166770</t>
  </si>
  <si>
    <t>0320266770</t>
  </si>
  <si>
    <t>0320466770</t>
  </si>
  <si>
    <t>0330166770</t>
  </si>
  <si>
    <t>0340160030</t>
  </si>
  <si>
    <t>121, 122, 129, 242, 244, 851, 852, 853</t>
  </si>
  <si>
    <t>0340261740</t>
  </si>
  <si>
    <t>0340360120</t>
  </si>
  <si>
    <t>0340466770</t>
  </si>
  <si>
    <t>Приложение 6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</si>
  <si>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</si>
  <si>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</si>
  <si>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</si>
  <si>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</si>
  <si>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</si>
  <si>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</si>
  <si>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</si>
  <si>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</si>
  <si>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</si>
  <si>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межбюджетные трансферты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</si>
  <si>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</si>
  <si>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</si>
  <si>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</si>
  <si>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>иные источники</t>
  </si>
  <si>
    <t>2022 год</t>
  </si>
  <si>
    <t>112, 321</t>
  </si>
  <si>
    <t>2023 год</t>
  </si>
  <si>
    <t>2024 год</t>
  </si>
  <si>
    <t>2025 год</t>
  </si>
  <si>
    <t xml:space="preserve">«Развитие культуры на 2021-2025 годы» </t>
  </si>
  <si>
    <t>111, 112, 119, 242, 244, 851, 852, 853</t>
  </si>
  <si>
    <t>03206L4670</t>
  </si>
  <si>
    <t>Строительство объектов культуры</t>
  </si>
  <si>
    <t>«Развитие культуры на 2021 -2025 годы"</t>
  </si>
  <si>
    <t xml:space="preserve">«Развитие культуры на 2021-2025 годы" </t>
  </si>
  <si>
    <t>031015519F</t>
  </si>
  <si>
    <t>0320261660</t>
  </si>
  <si>
    <t>0320800830</t>
  </si>
  <si>
    <t>0320861650</t>
  </si>
  <si>
    <t>03208S0830</t>
  </si>
  <si>
    <t>0330161670</t>
  </si>
  <si>
    <t>0340461650</t>
  </si>
  <si>
    <t>032А155190</t>
  </si>
  <si>
    <t>045</t>
  </si>
  <si>
    <t>0320900820</t>
  </si>
  <si>
    <t>414</t>
  </si>
  <si>
    <t>03209S0820</t>
  </si>
  <si>
    <t>Модернизация библиотек в части комплектования книжных фондов библиотек муниципального образования</t>
  </si>
  <si>
    <t>Федеральный проект "Культурная среда"</t>
  </si>
  <si>
    <t>633</t>
  </si>
  <si>
    <t>Реализация установленных полномочий (функций) Управления культуры, спорта и молодежной политики Администрации МО «Муниципальный округ Балезинский район Удмуртской Республики»</t>
  </si>
  <si>
    <t>Выполнение работ в сфере обеспечения деятельности Управления культуры, спорта и молодежной политики Администрации МО «Муниципальный округ Балезинский район Удмуртской Республики» и подведомственных ему муниципальных учреждений</t>
  </si>
  <si>
    <t>034А155190</t>
  </si>
  <si>
    <t>031А155190</t>
  </si>
  <si>
    <t>032A155190</t>
  </si>
  <si>
    <t>Администрация муниципального образования "Муниципальный округ Балезинский район Удмуртской Республики"</t>
  </si>
  <si>
    <t xml:space="preserve"> Администрация муниципального образования "Муниципальный округ Балезинский район Удмуртской Республики"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</si>
  <si>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</si>
  <si>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Ресурсное обеспечение реализации муниципальной программы за счет средств бюджета муниципального образования</t>
  </si>
  <si>
    <t>А2</t>
  </si>
  <si>
    <t>Федеральный проект "Творческие люди"</t>
  </si>
  <si>
    <t xml:space="preserve">Федеральный проект "Творческие люди" </t>
  </si>
  <si>
    <t>03101L5190</t>
  </si>
  <si>
    <t>031А255190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</si>
  <si>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Республики", Администрация муниципального образования "Муниципальный округ Балезинский район Удмуртской Республики"</t>
  </si>
  <si>
    <t>A2</t>
  </si>
  <si>
    <t>032А255190</t>
  </si>
  <si>
    <t>0320800310</t>
  </si>
  <si>
    <t>0320808220</t>
  </si>
  <si>
    <t>03208S8220</t>
  </si>
  <si>
    <t>03208L5769</t>
  </si>
  <si>
    <t>0320860310</t>
  </si>
  <si>
    <t>243</t>
  </si>
  <si>
    <t>244</t>
  </si>
  <si>
    <t>0310961650</t>
  </si>
  <si>
    <t>Строительство (реконструкция), капитальный ремонт учреждений культурно-досугового типа сельской местности</t>
  </si>
  <si>
    <t>Укрепление материально-технической базы учреждений культурно-досугово типа и музея</t>
  </si>
  <si>
    <t>A1</t>
  </si>
  <si>
    <t>03203S8220</t>
  </si>
  <si>
    <t xml:space="preserve">Реконструкция и капитальный ремонт региональных и муниципальных музеев </t>
  </si>
  <si>
    <t>0320361660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</si>
</sst>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.5"/>
      <name val="Calibri"/>
      <family val="2"/>
      <charset val="204"/>
    </font>
    <font>
      <sz val="7"/>
      <name val="Calibri"/>
      <family val="2"/>
      <charset val="204"/>
    </font>
    <font>
      <sz val="8.5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top" wrapText="1"/>
    </xf>
    <xf numFmtId="0" fontId="8" fillId="0" borderId="0" xfId="0" applyFont="1"/>
    <xf numFmtId="0" fontId="0" fillId="0" borderId="0" xfId="0" applyBorder="1"/>
    <xf numFmtId="49" fontId="5" fillId="0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49" fontId="14" fillId="3" borderId="0" xfId="0" applyNumberFormat="1" applyFont="1" applyFill="1" applyBorder="1" applyAlignment="1">
      <alignment horizontal="left" vertical="center"/>
    </xf>
    <xf numFmtId="0" fontId="15" fillId="3" borderId="0" xfId="0" applyFont="1" applyFill="1"/>
    <xf numFmtId="164" fontId="11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64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vertical="top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0"/>
  <sheetViews>
    <sheetView tabSelected="1" zoomScaleNormal="100" workbookViewId="0">
      <pane xSplit="5" ySplit="9" topLeftCell="F48" activePane="bottomRight" state="frozen"/>
      <selection pane="topRight" activeCell="F1" sqref="F1"/>
      <selection pane="bottomLeft" activeCell="A10" sqref="A10"/>
      <selection pane="bottomRight" activeCell="E8" sqref="E8:E9"/>
    </sheetView>
  </sheetViews>
  <sheetFormatPr defaultColWidth="9.140625" defaultRowHeight="15" x14ac:dyDescent="0.25"/>
  <cols>
    <col min="1" max="4" width="3.42578125" style="29" customWidth="1"/>
    <col min="5" max="5" width="32" style="29" customWidth="1"/>
    <col min="6" max="6" width="30.5703125" style="29" customWidth="1"/>
    <col min="7" max="7" width="5.140625" style="29" customWidth="1"/>
    <col min="8" max="9" width="4" style="29" customWidth="1"/>
    <col min="10" max="10" width="9.5703125" style="29" customWidth="1"/>
    <col min="11" max="11" width="8.42578125" style="29" customWidth="1"/>
    <col min="12" max="12" width="9.7109375" style="2" customWidth="1"/>
    <col min="13" max="13" width="8.42578125" style="2" customWidth="1"/>
    <col min="14" max="15" width="8.5703125" style="2" customWidth="1"/>
    <col min="16" max="16" width="8.42578125" style="2" customWidth="1"/>
    <col min="17" max="16384" width="9.140625" style="29"/>
  </cols>
  <sheetData>
    <row r="1" spans="1:16" ht="14.1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40" t="s">
        <v>36</v>
      </c>
      <c r="P1" s="1"/>
    </row>
    <row r="2" spans="1:16" ht="14.1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  <c r="M2" s="40" t="s">
        <v>0</v>
      </c>
      <c r="P2" s="1"/>
    </row>
    <row r="3" spans="1:16" ht="14.1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40" t="s">
        <v>13</v>
      </c>
      <c r="P3" s="1"/>
    </row>
    <row r="4" spans="1:16" ht="14.1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1"/>
      <c r="M4" s="35" t="s">
        <v>78</v>
      </c>
      <c r="P4" s="1"/>
    </row>
    <row r="5" spans="1:16" ht="3.75" customHeight="1" x14ac:dyDescent="0.25">
      <c r="A5" s="30"/>
      <c r="B5" s="30"/>
      <c r="C5" s="30"/>
      <c r="D5" s="31"/>
      <c r="E5" s="31"/>
      <c r="F5" s="31"/>
      <c r="G5" s="31"/>
      <c r="H5" s="31"/>
      <c r="I5" s="31"/>
      <c r="J5" s="31"/>
      <c r="K5" s="31"/>
      <c r="L5" s="36"/>
      <c r="M5" s="36"/>
      <c r="N5" s="41"/>
      <c r="O5" s="41"/>
      <c r="P5" s="36"/>
    </row>
    <row r="6" spans="1:16" ht="14.1" customHeight="1" x14ac:dyDescent="0.25">
      <c r="A6" s="74" t="s">
        <v>107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7.5" customHeight="1" x14ac:dyDescent="0.25">
      <c r="A7" s="30"/>
      <c r="B7" s="30"/>
      <c r="C7" s="30"/>
      <c r="D7" s="31"/>
      <c r="E7" s="31"/>
      <c r="F7" s="31"/>
      <c r="G7" s="31"/>
      <c r="H7" s="31"/>
      <c r="I7" s="31"/>
      <c r="J7" s="31"/>
      <c r="K7" s="31"/>
      <c r="L7" s="41"/>
      <c r="M7" s="41"/>
      <c r="N7" s="41"/>
      <c r="O7" s="41"/>
      <c r="P7" s="41"/>
    </row>
    <row r="8" spans="1:16" s="2" customFormat="1" ht="44.25" customHeight="1" x14ac:dyDescent="0.25">
      <c r="A8" s="76" t="s">
        <v>1</v>
      </c>
      <c r="B8" s="76"/>
      <c r="C8" s="76"/>
      <c r="D8" s="76"/>
      <c r="E8" s="76" t="s">
        <v>37</v>
      </c>
      <c r="F8" s="76" t="s">
        <v>38</v>
      </c>
      <c r="G8" s="76" t="s">
        <v>39</v>
      </c>
      <c r="H8" s="76"/>
      <c r="I8" s="76"/>
      <c r="J8" s="76"/>
      <c r="K8" s="76"/>
      <c r="L8" s="76" t="s">
        <v>40</v>
      </c>
      <c r="M8" s="76"/>
      <c r="N8" s="76"/>
      <c r="O8" s="76"/>
      <c r="P8" s="76"/>
    </row>
    <row r="9" spans="1:16" s="2" customFormat="1" ht="22.5" customHeight="1" x14ac:dyDescent="0.25">
      <c r="A9" s="42" t="s">
        <v>2</v>
      </c>
      <c r="B9" s="42" t="s">
        <v>3</v>
      </c>
      <c r="C9" s="42" t="s">
        <v>14</v>
      </c>
      <c r="D9" s="42" t="s">
        <v>15</v>
      </c>
      <c r="E9" s="77" t="s">
        <v>32</v>
      </c>
      <c r="F9" s="76"/>
      <c r="G9" s="42" t="s">
        <v>33</v>
      </c>
      <c r="H9" s="42" t="s">
        <v>41</v>
      </c>
      <c r="I9" s="42" t="s">
        <v>42</v>
      </c>
      <c r="J9" s="42" t="s">
        <v>43</v>
      </c>
      <c r="K9" s="42" t="s">
        <v>44</v>
      </c>
      <c r="L9" s="42" t="s">
        <v>34</v>
      </c>
      <c r="M9" s="42" t="s">
        <v>73</v>
      </c>
      <c r="N9" s="42" t="s">
        <v>75</v>
      </c>
      <c r="O9" s="42" t="s">
        <v>76</v>
      </c>
      <c r="P9" s="42" t="s">
        <v>77</v>
      </c>
    </row>
    <row r="10" spans="1:16" s="2" customFormat="1" ht="12.95" customHeight="1" x14ac:dyDescent="0.25">
      <c r="A10" s="78" t="s">
        <v>4</v>
      </c>
      <c r="B10" s="78" t="s">
        <v>45</v>
      </c>
      <c r="C10" s="78"/>
      <c r="D10" s="78"/>
      <c r="E10" s="79" t="s">
        <v>83</v>
      </c>
      <c r="F10" s="56" t="s">
        <v>46</v>
      </c>
      <c r="G10" s="50"/>
      <c r="H10" s="50"/>
      <c r="I10" s="50"/>
      <c r="J10" s="50"/>
      <c r="K10" s="50"/>
      <c r="L10" s="37">
        <f t="shared" ref="L10" si="0">SUM(L12:L12)</f>
        <v>122420.42000000001</v>
      </c>
      <c r="M10" s="37">
        <f>SUM(M11:M12)</f>
        <v>95530.4</v>
      </c>
      <c r="N10" s="37">
        <f t="shared" ref="N10" si="1">SUM(N11:N12)</f>
        <v>90630.499999999985</v>
      </c>
      <c r="O10" s="37">
        <f>SUM(O11:O12)</f>
        <v>93696.7</v>
      </c>
      <c r="P10" s="37">
        <f>SUM(P11:P12)</f>
        <v>98082.1</v>
      </c>
    </row>
    <row r="11" spans="1:16" s="2" customFormat="1" ht="46.5" customHeight="1" x14ac:dyDescent="0.25">
      <c r="A11" s="78"/>
      <c r="B11" s="78"/>
      <c r="C11" s="78"/>
      <c r="D11" s="78"/>
      <c r="E11" s="79"/>
      <c r="F11" s="56" t="s">
        <v>104</v>
      </c>
      <c r="G11" s="55" t="s">
        <v>92</v>
      </c>
      <c r="H11" s="50"/>
      <c r="I11" s="50"/>
      <c r="J11" s="50"/>
      <c r="K11" s="50"/>
      <c r="L11" s="37">
        <f>L46+L47</f>
        <v>0</v>
      </c>
      <c r="M11" s="37">
        <f>M23</f>
        <v>3199.7999999999997</v>
      </c>
      <c r="N11" s="37">
        <f t="shared" ref="N11:P11" si="2">N23</f>
        <v>3.4</v>
      </c>
      <c r="O11" s="37">
        <f t="shared" si="2"/>
        <v>0</v>
      </c>
      <c r="P11" s="37">
        <f t="shared" si="2"/>
        <v>0</v>
      </c>
    </row>
    <row r="12" spans="1:16" s="2" customFormat="1" ht="63" x14ac:dyDescent="0.25">
      <c r="A12" s="78"/>
      <c r="B12" s="78"/>
      <c r="C12" s="78"/>
      <c r="D12" s="78"/>
      <c r="E12" s="79"/>
      <c r="F12" s="56" t="s">
        <v>106</v>
      </c>
      <c r="G12" s="55" t="s">
        <v>35</v>
      </c>
      <c r="H12" s="50"/>
      <c r="I12" s="50"/>
      <c r="J12" s="50"/>
      <c r="K12" s="50"/>
      <c r="L12" s="37">
        <f>L13+L22+L52+L48</f>
        <v>122420.42000000001</v>
      </c>
      <c r="M12" s="37">
        <f>M13+M24+M52+M48</f>
        <v>92330.599999999991</v>
      </c>
      <c r="N12" s="37">
        <f>N13+N24+N52+N48</f>
        <v>90627.099999999991</v>
      </c>
      <c r="O12" s="37">
        <f>O13+O24+O52+O48</f>
        <v>93696.7</v>
      </c>
      <c r="P12" s="37">
        <f>P13+P24+P52+P48</f>
        <v>98082.1</v>
      </c>
    </row>
    <row r="13" spans="1:16" s="2" customFormat="1" ht="12.95" customHeight="1" x14ac:dyDescent="0.25">
      <c r="A13" s="78" t="s">
        <v>4</v>
      </c>
      <c r="B13" s="78" t="s">
        <v>5</v>
      </c>
      <c r="C13" s="78"/>
      <c r="D13" s="78"/>
      <c r="E13" s="79" t="s">
        <v>6</v>
      </c>
      <c r="F13" s="56" t="s">
        <v>46</v>
      </c>
      <c r="G13" s="50"/>
      <c r="H13" s="50"/>
      <c r="I13" s="50"/>
      <c r="J13" s="50"/>
      <c r="K13" s="50"/>
      <c r="L13" s="37">
        <f>L14</f>
        <v>21478.719999999998</v>
      </c>
      <c r="M13" s="37">
        <f t="shared" ref="M13:P13" si="3">M14</f>
        <v>23211.599999999999</v>
      </c>
      <c r="N13" s="37">
        <f t="shared" si="3"/>
        <v>24423.3</v>
      </c>
      <c r="O13" s="37">
        <f t="shared" si="3"/>
        <v>25850.3</v>
      </c>
      <c r="P13" s="37">
        <f t="shared" si="3"/>
        <v>27287.8</v>
      </c>
    </row>
    <row r="14" spans="1:16" s="2" customFormat="1" ht="67.5" x14ac:dyDescent="0.25">
      <c r="A14" s="78"/>
      <c r="B14" s="78"/>
      <c r="C14" s="78"/>
      <c r="D14" s="78"/>
      <c r="E14" s="79"/>
      <c r="F14" s="48" t="s">
        <v>106</v>
      </c>
      <c r="G14" s="43" t="s">
        <v>35</v>
      </c>
      <c r="H14" s="49"/>
      <c r="I14" s="49"/>
      <c r="J14" s="49"/>
      <c r="K14" s="49"/>
      <c r="L14" s="27">
        <f>SUM(L15:L16)</f>
        <v>21478.719999999998</v>
      </c>
      <c r="M14" s="27">
        <f>M15+M16+M18+M19+M21</f>
        <v>23211.599999999999</v>
      </c>
      <c r="N14" s="27">
        <f>SUM(N15:N21)</f>
        <v>24423.3</v>
      </c>
      <c r="O14" s="27">
        <f t="shared" ref="O14:P14" si="4">SUM(O15:O21)</f>
        <v>25850.3</v>
      </c>
      <c r="P14" s="27">
        <f t="shared" si="4"/>
        <v>27287.8</v>
      </c>
    </row>
    <row r="15" spans="1:16" s="2" customFormat="1" ht="57" customHeight="1" x14ac:dyDescent="0.25">
      <c r="A15" s="46" t="s">
        <v>4</v>
      </c>
      <c r="B15" s="46" t="s">
        <v>5</v>
      </c>
      <c r="C15" s="46" t="s">
        <v>16</v>
      </c>
      <c r="D15" s="46"/>
      <c r="E15" s="48" t="s">
        <v>17</v>
      </c>
      <c r="F15" s="44" t="s">
        <v>106</v>
      </c>
      <c r="G15" s="43" t="s">
        <v>35</v>
      </c>
      <c r="H15" s="43" t="s">
        <v>22</v>
      </c>
      <c r="I15" s="43" t="s">
        <v>16</v>
      </c>
      <c r="J15" s="43" t="s">
        <v>49</v>
      </c>
      <c r="K15" s="6" t="s">
        <v>47</v>
      </c>
      <c r="L15" s="34">
        <v>21395.8</v>
      </c>
      <c r="M15" s="34">
        <v>23075.5</v>
      </c>
      <c r="N15" s="34">
        <v>24304.1</v>
      </c>
      <c r="O15" s="34">
        <v>25731.1</v>
      </c>
      <c r="P15" s="34">
        <v>27287.8</v>
      </c>
    </row>
    <row r="16" spans="1:16" s="2" customFormat="1" ht="14.45" customHeight="1" x14ac:dyDescent="0.25">
      <c r="A16" s="80" t="s">
        <v>4</v>
      </c>
      <c r="B16" s="80" t="s">
        <v>5</v>
      </c>
      <c r="C16" s="80" t="s">
        <v>16</v>
      </c>
      <c r="D16" s="80" t="s">
        <v>16</v>
      </c>
      <c r="E16" s="83" t="s">
        <v>96</v>
      </c>
      <c r="F16" s="83" t="s">
        <v>106</v>
      </c>
      <c r="G16" s="80" t="s">
        <v>35</v>
      </c>
      <c r="H16" s="80" t="s">
        <v>22</v>
      </c>
      <c r="I16" s="80" t="s">
        <v>16</v>
      </c>
      <c r="J16" s="80" t="s">
        <v>84</v>
      </c>
      <c r="K16" s="89" t="s">
        <v>48</v>
      </c>
      <c r="L16" s="87">
        <v>82.92</v>
      </c>
      <c r="M16" s="87">
        <v>0</v>
      </c>
      <c r="N16" s="87">
        <v>0</v>
      </c>
      <c r="O16" s="87">
        <v>0</v>
      </c>
      <c r="P16" s="87">
        <v>0</v>
      </c>
    </row>
    <row r="17" spans="1:16" s="2" customFormat="1" ht="14.1" customHeight="1" x14ac:dyDescent="0.25">
      <c r="A17" s="81"/>
      <c r="B17" s="81"/>
      <c r="C17" s="81"/>
      <c r="D17" s="81"/>
      <c r="E17" s="84"/>
      <c r="F17" s="84"/>
      <c r="G17" s="82"/>
      <c r="H17" s="82"/>
      <c r="I17" s="82"/>
      <c r="J17" s="82"/>
      <c r="K17" s="90"/>
      <c r="L17" s="88"/>
      <c r="M17" s="88"/>
      <c r="N17" s="88"/>
      <c r="O17" s="88"/>
      <c r="P17" s="88"/>
    </row>
    <row r="18" spans="1:16" s="2" customFormat="1" ht="18.600000000000001" customHeight="1" x14ac:dyDescent="0.25">
      <c r="A18" s="82"/>
      <c r="B18" s="82"/>
      <c r="C18" s="82"/>
      <c r="D18" s="82"/>
      <c r="E18" s="85"/>
      <c r="F18" s="85"/>
      <c r="G18" s="43" t="s">
        <v>35</v>
      </c>
      <c r="H18" s="43" t="s">
        <v>22</v>
      </c>
      <c r="I18" s="43" t="s">
        <v>16</v>
      </c>
      <c r="J18" s="43" t="s">
        <v>111</v>
      </c>
      <c r="K18" s="6" t="s">
        <v>48</v>
      </c>
      <c r="L18" s="27">
        <v>0</v>
      </c>
      <c r="M18" s="27">
        <v>120.8</v>
      </c>
      <c r="N18" s="27">
        <v>119.2</v>
      </c>
      <c r="O18" s="27">
        <v>119.2</v>
      </c>
      <c r="P18" s="27">
        <v>0</v>
      </c>
    </row>
    <row r="19" spans="1:16" s="2" customFormat="1" ht="46.5" customHeight="1" x14ac:dyDescent="0.25">
      <c r="A19" s="47" t="s">
        <v>4</v>
      </c>
      <c r="B19" s="47" t="s">
        <v>5</v>
      </c>
      <c r="C19" s="47" t="s">
        <v>23</v>
      </c>
      <c r="D19" s="47"/>
      <c r="E19" s="45" t="s">
        <v>24</v>
      </c>
      <c r="F19" s="45" t="s">
        <v>106</v>
      </c>
      <c r="G19" s="43" t="s">
        <v>35</v>
      </c>
      <c r="H19" s="43" t="s">
        <v>22</v>
      </c>
      <c r="I19" s="43" t="s">
        <v>16</v>
      </c>
      <c r="J19" s="43" t="s">
        <v>123</v>
      </c>
      <c r="K19" s="6" t="s">
        <v>48</v>
      </c>
      <c r="L19" s="27">
        <v>0</v>
      </c>
      <c r="M19" s="27">
        <v>15.3</v>
      </c>
      <c r="N19" s="27">
        <v>0</v>
      </c>
      <c r="O19" s="27">
        <v>0</v>
      </c>
      <c r="P19" s="27">
        <v>0</v>
      </c>
    </row>
    <row r="20" spans="1:16" s="2" customFormat="1" ht="46.5" customHeight="1" x14ac:dyDescent="0.25">
      <c r="A20" s="47" t="s">
        <v>4</v>
      </c>
      <c r="B20" s="47" t="s">
        <v>5</v>
      </c>
      <c r="C20" s="47" t="s">
        <v>25</v>
      </c>
      <c r="D20" s="47"/>
      <c r="E20" s="45" t="s">
        <v>97</v>
      </c>
      <c r="F20" s="45" t="s">
        <v>106</v>
      </c>
      <c r="G20" s="43" t="s">
        <v>35</v>
      </c>
      <c r="H20" s="43" t="s">
        <v>22</v>
      </c>
      <c r="I20" s="43" t="s">
        <v>16</v>
      </c>
      <c r="J20" s="43" t="s">
        <v>102</v>
      </c>
      <c r="K20" s="6" t="s">
        <v>48</v>
      </c>
      <c r="L20" s="27">
        <v>0</v>
      </c>
      <c r="M20" s="27"/>
      <c r="N20" s="27">
        <v>0</v>
      </c>
      <c r="O20" s="27">
        <v>0</v>
      </c>
      <c r="P20" s="27">
        <v>0</v>
      </c>
    </row>
    <row r="21" spans="1:16" s="2" customFormat="1" ht="46.5" customHeight="1" x14ac:dyDescent="0.25">
      <c r="A21" s="47" t="s">
        <v>4</v>
      </c>
      <c r="B21" s="47" t="s">
        <v>5</v>
      </c>
      <c r="C21" s="47" t="s">
        <v>108</v>
      </c>
      <c r="D21" s="47"/>
      <c r="E21" s="45" t="s">
        <v>110</v>
      </c>
      <c r="F21" s="45" t="s">
        <v>106</v>
      </c>
      <c r="G21" s="43" t="s">
        <v>35</v>
      </c>
      <c r="H21" s="43" t="s">
        <v>22</v>
      </c>
      <c r="I21" s="43" t="s">
        <v>16</v>
      </c>
      <c r="J21" s="43" t="s">
        <v>112</v>
      </c>
      <c r="K21" s="6" t="s">
        <v>48</v>
      </c>
      <c r="L21" s="27">
        <v>0</v>
      </c>
      <c r="M21" s="27"/>
      <c r="N21" s="27"/>
      <c r="O21" s="27">
        <v>0</v>
      </c>
      <c r="P21" s="27">
        <v>0</v>
      </c>
    </row>
    <row r="22" spans="1:16" s="2" customFormat="1" ht="15.75" customHeight="1" x14ac:dyDescent="0.25">
      <c r="A22" s="78" t="s">
        <v>4</v>
      </c>
      <c r="B22" s="78" t="s">
        <v>7</v>
      </c>
      <c r="C22" s="86"/>
      <c r="D22" s="86"/>
      <c r="E22" s="79" t="s">
        <v>8</v>
      </c>
      <c r="F22" s="56" t="s">
        <v>46</v>
      </c>
      <c r="G22" s="43"/>
      <c r="H22" s="43"/>
      <c r="I22" s="43"/>
      <c r="J22" s="49"/>
      <c r="K22" s="49"/>
      <c r="L22" s="37">
        <f t="shared" ref="L22" si="5">L24</f>
        <v>62233.2</v>
      </c>
      <c r="M22" s="37">
        <f>M24+M23</f>
        <v>67405.399999999994</v>
      </c>
      <c r="N22" s="37">
        <f>N24+N23</f>
        <v>62503.5</v>
      </c>
      <c r="O22" s="37">
        <f t="shared" ref="O22:P22" si="6">O24+O23</f>
        <v>64116.299999999996</v>
      </c>
      <c r="P22" s="37">
        <f t="shared" si="6"/>
        <v>67036.7</v>
      </c>
    </row>
    <row r="23" spans="1:16" s="2" customFormat="1" ht="24.75" customHeight="1" x14ac:dyDescent="0.25">
      <c r="A23" s="78"/>
      <c r="B23" s="78"/>
      <c r="C23" s="86"/>
      <c r="D23" s="86"/>
      <c r="E23" s="79"/>
      <c r="F23" s="48" t="s">
        <v>104</v>
      </c>
      <c r="G23" s="43" t="s">
        <v>92</v>
      </c>
      <c r="H23" s="43"/>
      <c r="I23" s="43"/>
      <c r="J23" s="49"/>
      <c r="K23" s="49"/>
      <c r="L23" s="27">
        <f>L46+L47</f>
        <v>0</v>
      </c>
      <c r="M23" s="27">
        <f>M46+M47+M44+M45</f>
        <v>3199.7999999999997</v>
      </c>
      <c r="N23" s="27">
        <f>N46+N47</f>
        <v>3.4</v>
      </c>
      <c r="O23" s="27">
        <f>O46+O47+O26</f>
        <v>0</v>
      </c>
      <c r="P23" s="27">
        <f>P46+P47+P26</f>
        <v>0</v>
      </c>
    </row>
    <row r="24" spans="1:16" s="2" customFormat="1" ht="36" customHeight="1" x14ac:dyDescent="0.25">
      <c r="A24" s="78"/>
      <c r="B24" s="78"/>
      <c r="C24" s="86"/>
      <c r="D24" s="86"/>
      <c r="E24" s="79"/>
      <c r="F24" s="48" t="s">
        <v>106</v>
      </c>
      <c r="G24" s="43" t="s">
        <v>35</v>
      </c>
      <c r="H24" s="43"/>
      <c r="I24" s="43"/>
      <c r="J24" s="49"/>
      <c r="K24" s="49"/>
      <c r="L24" s="27">
        <f>SUM(L30:L45)</f>
        <v>62233.2</v>
      </c>
      <c r="M24" s="27">
        <f>SUM(M25:M47)-M23</f>
        <v>64205.599999999991</v>
      </c>
      <c r="N24" s="27">
        <f>SUM(N25:N46)</f>
        <v>62500.1</v>
      </c>
      <c r="O24" s="27">
        <f t="shared" ref="O24:P24" si="7">SUM(O25:O46)</f>
        <v>64116.299999999996</v>
      </c>
      <c r="P24" s="27">
        <f t="shared" si="7"/>
        <v>67036.7</v>
      </c>
    </row>
    <row r="25" spans="1:16" s="2" customFormat="1" ht="18" customHeight="1" x14ac:dyDescent="0.25">
      <c r="A25" s="91" t="s">
        <v>4</v>
      </c>
      <c r="B25" s="91" t="s">
        <v>7</v>
      </c>
      <c r="C25" s="80" t="s">
        <v>25</v>
      </c>
      <c r="D25" s="80"/>
      <c r="E25" s="83" t="s">
        <v>97</v>
      </c>
      <c r="F25" s="83" t="s">
        <v>113</v>
      </c>
      <c r="G25" s="43" t="s">
        <v>35</v>
      </c>
      <c r="H25" s="43" t="s">
        <v>22</v>
      </c>
      <c r="I25" s="43" t="s">
        <v>16</v>
      </c>
      <c r="J25" s="43" t="s">
        <v>91</v>
      </c>
      <c r="K25" s="6" t="s">
        <v>48</v>
      </c>
      <c r="L25" s="27">
        <v>0</v>
      </c>
      <c r="M25" s="27"/>
      <c r="N25" s="27"/>
      <c r="O25" s="27"/>
      <c r="P25" s="27"/>
    </row>
    <row r="26" spans="1:16" s="2" customFormat="1" ht="66" customHeight="1" x14ac:dyDescent="0.25">
      <c r="A26" s="92"/>
      <c r="B26" s="92"/>
      <c r="C26" s="82"/>
      <c r="D26" s="82"/>
      <c r="E26" s="85"/>
      <c r="F26" s="85"/>
      <c r="G26" s="43" t="s">
        <v>92</v>
      </c>
      <c r="H26" s="43" t="s">
        <v>22</v>
      </c>
      <c r="I26" s="43" t="s">
        <v>16</v>
      </c>
      <c r="J26" s="43" t="s">
        <v>103</v>
      </c>
      <c r="K26" s="6" t="s">
        <v>94</v>
      </c>
      <c r="L26" s="27"/>
      <c r="M26" s="27"/>
      <c r="N26" s="27"/>
      <c r="O26" s="27"/>
      <c r="P26" s="27"/>
    </row>
    <row r="27" spans="1:16" s="2" customFormat="1" ht="67.5" x14ac:dyDescent="0.25">
      <c r="A27" s="69" t="s">
        <v>4</v>
      </c>
      <c r="B27" s="69" t="s">
        <v>7</v>
      </c>
      <c r="C27" s="70" t="s">
        <v>126</v>
      </c>
      <c r="D27" s="70" t="s">
        <v>16</v>
      </c>
      <c r="E27" s="71" t="s">
        <v>124</v>
      </c>
      <c r="F27" s="71" t="s">
        <v>106</v>
      </c>
      <c r="G27" s="70" t="s">
        <v>35</v>
      </c>
      <c r="H27" s="70" t="s">
        <v>22</v>
      </c>
      <c r="I27" s="70" t="s">
        <v>16</v>
      </c>
      <c r="J27" s="70" t="s">
        <v>91</v>
      </c>
      <c r="K27" s="6" t="s">
        <v>48</v>
      </c>
      <c r="L27" s="27"/>
      <c r="M27" s="27"/>
      <c r="N27" s="27"/>
      <c r="O27" s="27"/>
      <c r="P27" s="27"/>
    </row>
    <row r="28" spans="1:16" s="2" customFormat="1" ht="67.5" x14ac:dyDescent="0.25">
      <c r="A28" s="61" t="s">
        <v>4</v>
      </c>
      <c r="B28" s="61" t="s">
        <v>7</v>
      </c>
      <c r="C28" s="63" t="s">
        <v>126</v>
      </c>
      <c r="D28" s="63" t="s">
        <v>18</v>
      </c>
      <c r="E28" s="66" t="s">
        <v>128</v>
      </c>
      <c r="F28" s="66" t="s">
        <v>106</v>
      </c>
      <c r="G28" s="63" t="s">
        <v>35</v>
      </c>
      <c r="H28" s="63" t="s">
        <v>22</v>
      </c>
      <c r="I28" s="63" t="s">
        <v>16</v>
      </c>
      <c r="J28" s="63" t="s">
        <v>91</v>
      </c>
      <c r="K28" s="6" t="s">
        <v>48</v>
      </c>
      <c r="L28" s="27"/>
      <c r="M28" s="27"/>
      <c r="N28" s="27"/>
      <c r="O28" s="27"/>
      <c r="P28" s="27"/>
    </row>
    <row r="29" spans="1:16" s="2" customFormat="1" ht="67.5" x14ac:dyDescent="0.25">
      <c r="A29" s="52" t="s">
        <v>4</v>
      </c>
      <c r="B29" s="52" t="s">
        <v>7</v>
      </c>
      <c r="C29" s="47" t="s">
        <v>114</v>
      </c>
      <c r="D29" s="47"/>
      <c r="E29" s="57" t="s">
        <v>109</v>
      </c>
      <c r="F29" s="45" t="s">
        <v>106</v>
      </c>
      <c r="G29" s="62" t="s">
        <v>35</v>
      </c>
      <c r="H29" s="62" t="s">
        <v>22</v>
      </c>
      <c r="I29" s="62" t="s">
        <v>16</v>
      </c>
      <c r="J29" s="62" t="s">
        <v>115</v>
      </c>
      <c r="K29" s="65" t="s">
        <v>48</v>
      </c>
      <c r="L29" s="64">
        <v>0</v>
      </c>
      <c r="M29" s="64">
        <v>106.1</v>
      </c>
      <c r="N29" s="73">
        <v>106.3</v>
      </c>
      <c r="O29" s="73">
        <v>1.1000000000000001</v>
      </c>
      <c r="P29" s="73">
        <v>1.1000000000000001</v>
      </c>
    </row>
    <row r="30" spans="1:16" s="2" customFormat="1" ht="23.25" customHeight="1" x14ac:dyDescent="0.25">
      <c r="A30" s="86" t="s">
        <v>4</v>
      </c>
      <c r="B30" s="86" t="s">
        <v>7</v>
      </c>
      <c r="C30" s="86" t="s">
        <v>18</v>
      </c>
      <c r="D30" s="86"/>
      <c r="E30" s="83" t="s">
        <v>26</v>
      </c>
      <c r="F30" s="93" t="s">
        <v>106</v>
      </c>
      <c r="G30" s="43" t="s">
        <v>35</v>
      </c>
      <c r="H30" s="43" t="s">
        <v>22</v>
      </c>
      <c r="I30" s="43" t="s">
        <v>16</v>
      </c>
      <c r="J30" s="43" t="s">
        <v>50</v>
      </c>
      <c r="K30" s="6" t="s">
        <v>47</v>
      </c>
      <c r="L30" s="27">
        <v>57044.4</v>
      </c>
      <c r="M30" s="27">
        <v>58904.5</v>
      </c>
      <c r="N30" s="27">
        <v>58939.5</v>
      </c>
      <c r="O30" s="27">
        <v>60866.7</v>
      </c>
      <c r="P30" s="27">
        <v>63009.1</v>
      </c>
    </row>
    <row r="31" spans="1:16" s="2" customFormat="1" ht="23.25" customHeight="1" x14ac:dyDescent="0.25">
      <c r="A31" s="86"/>
      <c r="B31" s="86"/>
      <c r="C31" s="86"/>
      <c r="D31" s="86"/>
      <c r="E31" s="85"/>
      <c r="F31" s="93"/>
      <c r="G31" s="43" t="s">
        <v>35</v>
      </c>
      <c r="H31" s="43" t="s">
        <v>22</v>
      </c>
      <c r="I31" s="43" t="s">
        <v>16</v>
      </c>
      <c r="J31" s="43" t="s">
        <v>85</v>
      </c>
      <c r="K31" s="6" t="s">
        <v>48</v>
      </c>
      <c r="L31" s="53">
        <v>600</v>
      </c>
      <c r="M31" s="53"/>
      <c r="N31" s="73"/>
      <c r="O31" s="73"/>
      <c r="P31" s="73"/>
    </row>
    <row r="32" spans="1:16" s="2" customFormat="1" x14ac:dyDescent="0.25">
      <c r="A32" s="80" t="s">
        <v>4</v>
      </c>
      <c r="B32" s="80" t="s">
        <v>7</v>
      </c>
      <c r="C32" s="80" t="s">
        <v>4</v>
      </c>
      <c r="D32" s="80"/>
      <c r="E32" s="97" t="s">
        <v>125</v>
      </c>
      <c r="F32" s="97" t="s">
        <v>106</v>
      </c>
      <c r="G32" s="72" t="s">
        <v>35</v>
      </c>
      <c r="H32" s="72" t="s">
        <v>22</v>
      </c>
      <c r="I32" s="72" t="s">
        <v>16</v>
      </c>
      <c r="J32" s="72" t="s">
        <v>129</v>
      </c>
      <c r="K32" s="6" t="s">
        <v>48</v>
      </c>
      <c r="L32" s="27"/>
      <c r="M32" s="27"/>
      <c r="N32" s="27">
        <v>200</v>
      </c>
      <c r="O32" s="27"/>
      <c r="P32" s="27"/>
    </row>
    <row r="33" spans="1:16" s="2" customFormat="1" ht="30.95" customHeight="1" x14ac:dyDescent="0.25">
      <c r="A33" s="82"/>
      <c r="B33" s="82"/>
      <c r="C33" s="82"/>
      <c r="D33" s="82"/>
      <c r="E33" s="98"/>
      <c r="F33" s="98"/>
      <c r="G33" s="72" t="s">
        <v>35</v>
      </c>
      <c r="H33" s="72" t="s">
        <v>22</v>
      </c>
      <c r="I33" s="72" t="s">
        <v>16</v>
      </c>
      <c r="J33" s="72" t="s">
        <v>127</v>
      </c>
      <c r="K33" s="6" t="s">
        <v>48</v>
      </c>
      <c r="L33" s="27"/>
      <c r="M33" s="27"/>
      <c r="N33" s="27">
        <v>20</v>
      </c>
      <c r="O33" s="27"/>
      <c r="P33" s="27"/>
    </row>
    <row r="34" spans="1:16" s="2" customFormat="1" ht="48" customHeight="1" x14ac:dyDescent="0.25">
      <c r="A34" s="51" t="s">
        <v>4</v>
      </c>
      <c r="B34" s="51" t="s">
        <v>7</v>
      </c>
      <c r="C34" s="51" t="s">
        <v>19</v>
      </c>
      <c r="D34" s="51"/>
      <c r="E34" s="68" t="s">
        <v>27</v>
      </c>
      <c r="F34" s="67" t="s">
        <v>106</v>
      </c>
      <c r="G34" s="47" t="s">
        <v>35</v>
      </c>
      <c r="H34" s="47" t="s">
        <v>22</v>
      </c>
      <c r="I34" s="47" t="s">
        <v>16</v>
      </c>
      <c r="J34" s="47" t="s">
        <v>51</v>
      </c>
      <c r="K34" s="54" t="s">
        <v>47</v>
      </c>
      <c r="L34" s="53">
        <v>2308.1</v>
      </c>
      <c r="M34" s="53">
        <v>2467.9</v>
      </c>
      <c r="N34" s="73">
        <v>2682.1</v>
      </c>
      <c r="O34" s="73">
        <v>2743.4</v>
      </c>
      <c r="P34" s="73">
        <v>2866.9</v>
      </c>
    </row>
    <row r="35" spans="1:16" s="2" customFormat="1" ht="28.5" customHeight="1" x14ac:dyDescent="0.25">
      <c r="A35" s="86" t="s">
        <v>4</v>
      </c>
      <c r="B35" s="86" t="s">
        <v>7</v>
      </c>
      <c r="C35" s="86" t="s">
        <v>20</v>
      </c>
      <c r="D35" s="86"/>
      <c r="E35" s="83" t="s">
        <v>28</v>
      </c>
      <c r="F35" s="83" t="s">
        <v>106</v>
      </c>
      <c r="G35" s="47" t="s">
        <v>35</v>
      </c>
      <c r="H35" s="47" t="s">
        <v>22</v>
      </c>
      <c r="I35" s="47" t="s">
        <v>16</v>
      </c>
      <c r="J35" s="47" t="s">
        <v>80</v>
      </c>
      <c r="K35" s="54" t="s">
        <v>48</v>
      </c>
      <c r="L35" s="53"/>
      <c r="M35" s="53">
        <v>1414.1</v>
      </c>
      <c r="N35" s="73">
        <v>505.1</v>
      </c>
      <c r="O35" s="73">
        <v>505.1</v>
      </c>
      <c r="P35" s="73">
        <v>1159.5999999999999</v>
      </c>
    </row>
    <row r="36" spans="1:16" s="2" customFormat="1" ht="44.45" customHeight="1" x14ac:dyDescent="0.25">
      <c r="A36" s="86"/>
      <c r="B36" s="86"/>
      <c r="C36" s="86"/>
      <c r="D36" s="86"/>
      <c r="E36" s="85"/>
      <c r="F36" s="85"/>
      <c r="G36" s="47" t="s">
        <v>35</v>
      </c>
      <c r="H36" s="47" t="s">
        <v>22</v>
      </c>
      <c r="I36" s="47" t="s">
        <v>19</v>
      </c>
      <c r="J36" s="47" t="s">
        <v>80</v>
      </c>
      <c r="K36" s="54" t="s">
        <v>48</v>
      </c>
      <c r="L36" s="53">
        <v>1212.0999999999999</v>
      </c>
      <c r="M36" s="53"/>
      <c r="N36" s="73"/>
      <c r="O36" s="73"/>
      <c r="P36" s="73"/>
    </row>
    <row r="37" spans="1:16" s="2" customFormat="1" x14ac:dyDescent="0.25">
      <c r="A37" s="80" t="s">
        <v>4</v>
      </c>
      <c r="B37" s="80" t="s">
        <v>7</v>
      </c>
      <c r="C37" s="80" t="s">
        <v>22</v>
      </c>
      <c r="D37" s="80"/>
      <c r="E37" s="83" t="s">
        <v>24</v>
      </c>
      <c r="F37" s="83" t="s">
        <v>113</v>
      </c>
      <c r="G37" s="47" t="s">
        <v>35</v>
      </c>
      <c r="H37" s="47" t="s">
        <v>22</v>
      </c>
      <c r="I37" s="47" t="s">
        <v>16</v>
      </c>
      <c r="J37" s="47" t="s">
        <v>86</v>
      </c>
      <c r="K37" s="54" t="s">
        <v>48</v>
      </c>
      <c r="L37" s="53">
        <v>1000</v>
      </c>
      <c r="M37" s="53">
        <v>0</v>
      </c>
      <c r="N37" s="73"/>
      <c r="O37" s="73"/>
      <c r="P37" s="73"/>
    </row>
    <row r="38" spans="1:16" s="2" customFormat="1" x14ac:dyDescent="0.25">
      <c r="A38" s="81"/>
      <c r="B38" s="81"/>
      <c r="C38" s="81"/>
      <c r="D38" s="81"/>
      <c r="E38" s="84"/>
      <c r="F38" s="84"/>
      <c r="G38" s="47" t="s">
        <v>35</v>
      </c>
      <c r="H38" s="47" t="s">
        <v>22</v>
      </c>
      <c r="I38" s="47" t="s">
        <v>16</v>
      </c>
      <c r="J38" s="47" t="s">
        <v>88</v>
      </c>
      <c r="K38" s="54" t="s">
        <v>48</v>
      </c>
      <c r="L38" s="53">
        <v>0.1</v>
      </c>
      <c r="M38" s="53">
        <v>0</v>
      </c>
      <c r="N38" s="73"/>
      <c r="O38" s="73"/>
      <c r="P38" s="73"/>
    </row>
    <row r="39" spans="1:16" s="2" customFormat="1" ht="13.5" customHeight="1" x14ac:dyDescent="0.25">
      <c r="A39" s="81"/>
      <c r="B39" s="81"/>
      <c r="C39" s="81"/>
      <c r="D39" s="81"/>
      <c r="E39" s="84"/>
      <c r="F39" s="84"/>
      <c r="G39" s="47" t="s">
        <v>35</v>
      </c>
      <c r="H39" s="47" t="s">
        <v>22</v>
      </c>
      <c r="I39" s="47" t="s">
        <v>16</v>
      </c>
      <c r="J39" s="47" t="s">
        <v>87</v>
      </c>
      <c r="K39" s="54" t="s">
        <v>48</v>
      </c>
      <c r="L39" s="53">
        <v>68.5</v>
      </c>
      <c r="M39" s="53">
        <v>270.60000000000002</v>
      </c>
      <c r="N39" s="73"/>
      <c r="O39" s="73"/>
      <c r="P39" s="73"/>
    </row>
    <row r="40" spans="1:16" s="2" customFormat="1" x14ac:dyDescent="0.25">
      <c r="A40" s="81"/>
      <c r="B40" s="81"/>
      <c r="C40" s="81"/>
      <c r="D40" s="81"/>
      <c r="E40" s="84"/>
      <c r="F40" s="84"/>
      <c r="G40" s="47" t="s">
        <v>35</v>
      </c>
      <c r="H40" s="47" t="s">
        <v>22</v>
      </c>
      <c r="I40" s="47" t="s">
        <v>16</v>
      </c>
      <c r="J40" s="47" t="s">
        <v>116</v>
      </c>
      <c r="K40" s="54" t="s">
        <v>48</v>
      </c>
      <c r="L40" s="53">
        <v>0</v>
      </c>
      <c r="M40" s="53">
        <v>390.8</v>
      </c>
      <c r="N40" s="73"/>
      <c r="O40" s="73"/>
      <c r="P40" s="73"/>
    </row>
    <row r="41" spans="1:16" s="2" customFormat="1" x14ac:dyDescent="0.25">
      <c r="A41" s="81"/>
      <c r="B41" s="81"/>
      <c r="C41" s="81"/>
      <c r="D41" s="81"/>
      <c r="E41" s="84"/>
      <c r="F41" s="84"/>
      <c r="G41" s="47" t="s">
        <v>35</v>
      </c>
      <c r="H41" s="47" t="s">
        <v>22</v>
      </c>
      <c r="I41" s="47" t="s">
        <v>16</v>
      </c>
      <c r="J41" s="47" t="s">
        <v>117</v>
      </c>
      <c r="K41" s="54" t="s">
        <v>48</v>
      </c>
      <c r="L41" s="53">
        <v>0</v>
      </c>
      <c r="M41" s="53">
        <v>488.7</v>
      </c>
      <c r="N41" s="73"/>
      <c r="O41" s="73"/>
      <c r="P41" s="73"/>
    </row>
    <row r="42" spans="1:16" s="2" customFormat="1" x14ac:dyDescent="0.25">
      <c r="A42" s="81"/>
      <c r="B42" s="81"/>
      <c r="C42" s="81"/>
      <c r="D42" s="81"/>
      <c r="E42" s="84"/>
      <c r="F42" s="84"/>
      <c r="G42" s="47" t="s">
        <v>35</v>
      </c>
      <c r="H42" s="47" t="s">
        <v>22</v>
      </c>
      <c r="I42" s="47" t="s">
        <v>16</v>
      </c>
      <c r="J42" s="47" t="s">
        <v>118</v>
      </c>
      <c r="K42" s="54" t="s">
        <v>48</v>
      </c>
      <c r="L42" s="53">
        <v>0</v>
      </c>
      <c r="M42" s="53">
        <v>162.9</v>
      </c>
      <c r="N42" s="73"/>
      <c r="O42" s="73"/>
      <c r="P42" s="73"/>
    </row>
    <row r="43" spans="1:16" s="2" customFormat="1" x14ac:dyDescent="0.25">
      <c r="A43" s="81"/>
      <c r="B43" s="81"/>
      <c r="C43" s="81"/>
      <c r="D43" s="81"/>
      <c r="E43" s="84"/>
      <c r="F43" s="84"/>
      <c r="G43" s="47" t="s">
        <v>35</v>
      </c>
      <c r="H43" s="47" t="s">
        <v>22</v>
      </c>
      <c r="I43" s="47" t="s">
        <v>16</v>
      </c>
      <c r="J43" s="47" t="s">
        <v>119</v>
      </c>
      <c r="K43" s="54" t="s">
        <v>48</v>
      </c>
      <c r="L43" s="53">
        <v>0</v>
      </c>
      <c r="M43" s="53"/>
      <c r="N43" s="73">
        <v>47.1</v>
      </c>
      <c r="O43" s="73">
        <v>0</v>
      </c>
      <c r="P43" s="73">
        <v>0</v>
      </c>
    </row>
    <row r="44" spans="1:16" s="2" customFormat="1" x14ac:dyDescent="0.25">
      <c r="A44" s="81"/>
      <c r="B44" s="81"/>
      <c r="C44" s="81"/>
      <c r="D44" s="81"/>
      <c r="E44" s="84"/>
      <c r="F44" s="84"/>
      <c r="G44" s="47" t="s">
        <v>92</v>
      </c>
      <c r="H44" s="47" t="s">
        <v>22</v>
      </c>
      <c r="I44" s="47" t="s">
        <v>16</v>
      </c>
      <c r="J44" s="47" t="s">
        <v>120</v>
      </c>
      <c r="K44" s="54" t="s">
        <v>121</v>
      </c>
      <c r="L44" s="53">
        <v>0</v>
      </c>
      <c r="M44" s="53">
        <v>8.1</v>
      </c>
      <c r="N44" s="73"/>
      <c r="O44" s="73"/>
      <c r="P44" s="73"/>
    </row>
    <row r="45" spans="1:16" s="2" customFormat="1" x14ac:dyDescent="0.25">
      <c r="A45" s="82"/>
      <c r="B45" s="82"/>
      <c r="C45" s="82"/>
      <c r="D45" s="82"/>
      <c r="E45" s="85"/>
      <c r="F45" s="85"/>
      <c r="G45" s="47" t="s">
        <v>92</v>
      </c>
      <c r="H45" s="47" t="s">
        <v>22</v>
      </c>
      <c r="I45" s="47" t="s">
        <v>16</v>
      </c>
      <c r="J45" s="47" t="s">
        <v>120</v>
      </c>
      <c r="K45" s="54" t="s">
        <v>122</v>
      </c>
      <c r="L45" s="53">
        <v>0</v>
      </c>
      <c r="M45" s="53">
        <v>5.4</v>
      </c>
      <c r="N45" s="73"/>
      <c r="O45" s="73"/>
      <c r="P45" s="73"/>
    </row>
    <row r="46" spans="1:16" s="2" customFormat="1" ht="14.45" customHeight="1" x14ac:dyDescent="0.25">
      <c r="A46" s="80" t="s">
        <v>4</v>
      </c>
      <c r="B46" s="80" t="s">
        <v>7</v>
      </c>
      <c r="C46" s="80" t="s">
        <v>23</v>
      </c>
      <c r="D46" s="80"/>
      <c r="E46" s="83" t="s">
        <v>81</v>
      </c>
      <c r="F46" s="83" t="s">
        <v>105</v>
      </c>
      <c r="G46" s="47" t="s">
        <v>92</v>
      </c>
      <c r="H46" s="47" t="s">
        <v>22</v>
      </c>
      <c r="I46" s="47" t="s">
        <v>16</v>
      </c>
      <c r="J46" s="47" t="s">
        <v>93</v>
      </c>
      <c r="K46" s="54" t="s">
        <v>94</v>
      </c>
      <c r="L46" s="53"/>
      <c r="M46" s="53">
        <v>3182.6</v>
      </c>
      <c r="N46" s="73"/>
      <c r="O46" s="73"/>
      <c r="P46" s="73"/>
    </row>
    <row r="47" spans="1:16" s="2" customFormat="1" ht="22.5" customHeight="1" x14ac:dyDescent="0.25">
      <c r="A47" s="82"/>
      <c r="B47" s="82"/>
      <c r="C47" s="82"/>
      <c r="D47" s="82"/>
      <c r="E47" s="85"/>
      <c r="F47" s="85"/>
      <c r="G47" s="47" t="s">
        <v>92</v>
      </c>
      <c r="H47" s="47" t="s">
        <v>22</v>
      </c>
      <c r="I47" s="47" t="s">
        <v>16</v>
      </c>
      <c r="J47" s="47" t="s">
        <v>95</v>
      </c>
      <c r="K47" s="54" t="s">
        <v>94</v>
      </c>
      <c r="L47" s="53"/>
      <c r="M47" s="53">
        <v>3.7</v>
      </c>
      <c r="N47" s="73">
        <v>3.4</v>
      </c>
      <c r="O47" s="73"/>
      <c r="P47" s="73"/>
    </row>
    <row r="48" spans="1:16" s="2" customFormat="1" ht="15.75" customHeight="1" x14ac:dyDescent="0.25">
      <c r="A48" s="78" t="s">
        <v>4</v>
      </c>
      <c r="B48" s="78" t="s">
        <v>9</v>
      </c>
      <c r="C48" s="86"/>
      <c r="D48" s="86"/>
      <c r="E48" s="79" t="s">
        <v>10</v>
      </c>
      <c r="F48" s="56" t="s">
        <v>46</v>
      </c>
      <c r="G48" s="43"/>
      <c r="H48" s="43"/>
      <c r="I48" s="43"/>
      <c r="J48" s="49"/>
      <c r="K48" s="49"/>
      <c r="L48" s="37">
        <f t="shared" ref="L48:P48" si="8">L49</f>
        <v>5516.0999999999995</v>
      </c>
      <c r="M48" s="37">
        <f t="shared" si="8"/>
        <v>1063.8</v>
      </c>
      <c r="N48" s="37">
        <f t="shared" si="8"/>
        <v>0</v>
      </c>
      <c r="O48" s="37">
        <f t="shared" si="8"/>
        <v>0</v>
      </c>
      <c r="P48" s="37">
        <f t="shared" si="8"/>
        <v>0</v>
      </c>
    </row>
    <row r="49" spans="1:16" s="2" customFormat="1" ht="47.45" customHeight="1" x14ac:dyDescent="0.25">
      <c r="A49" s="78"/>
      <c r="B49" s="78"/>
      <c r="C49" s="86"/>
      <c r="D49" s="86"/>
      <c r="E49" s="79"/>
      <c r="F49" s="48" t="s">
        <v>106</v>
      </c>
      <c r="G49" s="43" t="s">
        <v>35</v>
      </c>
      <c r="H49" s="43"/>
      <c r="I49" s="43"/>
      <c r="J49" s="49"/>
      <c r="K49" s="49"/>
      <c r="L49" s="27">
        <f>SUM(L50:L51)</f>
        <v>5516.0999999999995</v>
      </c>
      <c r="M49" s="27">
        <f t="shared" ref="M49:P49" si="9">SUM(M50:M51)</f>
        <v>1063.8</v>
      </c>
      <c r="N49" s="27">
        <f t="shared" si="9"/>
        <v>0</v>
      </c>
      <c r="O49" s="27">
        <f t="shared" si="9"/>
        <v>0</v>
      </c>
      <c r="P49" s="27">
        <f t="shared" si="9"/>
        <v>0</v>
      </c>
    </row>
    <row r="50" spans="1:16" s="2" customFormat="1" ht="36" customHeight="1" x14ac:dyDescent="0.25">
      <c r="A50" s="80" t="s">
        <v>4</v>
      </c>
      <c r="B50" s="80" t="s">
        <v>9</v>
      </c>
      <c r="C50" s="80" t="s">
        <v>16</v>
      </c>
      <c r="D50" s="80"/>
      <c r="E50" s="83" t="s">
        <v>29</v>
      </c>
      <c r="F50" s="83" t="s">
        <v>106</v>
      </c>
      <c r="G50" s="43" t="s">
        <v>35</v>
      </c>
      <c r="H50" s="43" t="s">
        <v>22</v>
      </c>
      <c r="I50" s="43" t="s">
        <v>16</v>
      </c>
      <c r="J50" s="43" t="s">
        <v>89</v>
      </c>
      <c r="K50" s="6" t="s">
        <v>98</v>
      </c>
      <c r="L50" s="27">
        <v>541.70000000000005</v>
      </c>
      <c r="M50" s="27">
        <v>1063.8</v>
      </c>
      <c r="N50" s="27"/>
      <c r="O50" s="27"/>
      <c r="P50" s="27"/>
    </row>
    <row r="51" spans="1:16" s="2" customFormat="1" ht="33" customHeight="1" x14ac:dyDescent="0.25">
      <c r="A51" s="82"/>
      <c r="B51" s="82"/>
      <c r="C51" s="82"/>
      <c r="D51" s="82"/>
      <c r="E51" s="85"/>
      <c r="F51" s="85"/>
      <c r="G51" s="51" t="s">
        <v>35</v>
      </c>
      <c r="H51" s="51" t="s">
        <v>22</v>
      </c>
      <c r="I51" s="51" t="s">
        <v>16</v>
      </c>
      <c r="J51" s="43" t="s">
        <v>52</v>
      </c>
      <c r="K51" s="6" t="s">
        <v>47</v>
      </c>
      <c r="L51" s="27">
        <v>4974.3999999999996</v>
      </c>
      <c r="M51" s="27"/>
      <c r="N51" s="27"/>
      <c r="O51" s="27"/>
      <c r="P51" s="27"/>
    </row>
    <row r="52" spans="1:16" s="2" customFormat="1" ht="15" customHeight="1" x14ac:dyDescent="0.25">
      <c r="A52" s="78" t="s">
        <v>4</v>
      </c>
      <c r="B52" s="78" t="s">
        <v>11</v>
      </c>
      <c r="C52" s="86"/>
      <c r="D52" s="94"/>
      <c r="E52" s="95" t="s">
        <v>12</v>
      </c>
      <c r="F52" s="56" t="s">
        <v>46</v>
      </c>
      <c r="G52" s="60"/>
      <c r="H52" s="43"/>
      <c r="I52" s="43"/>
      <c r="J52" s="60"/>
      <c r="K52" s="49"/>
      <c r="L52" s="37">
        <f t="shared" ref="L52:P52" si="10">L53</f>
        <v>33192.400000000001</v>
      </c>
      <c r="M52" s="37">
        <f t="shared" si="10"/>
        <v>3849.6000000000004</v>
      </c>
      <c r="N52" s="37">
        <f t="shared" si="10"/>
        <v>3703.7</v>
      </c>
      <c r="O52" s="37">
        <f t="shared" si="10"/>
        <v>3730.1000000000004</v>
      </c>
      <c r="P52" s="37">
        <f t="shared" si="10"/>
        <v>3757.6000000000004</v>
      </c>
    </row>
    <row r="53" spans="1:16" s="2" customFormat="1" ht="59.25" customHeight="1" x14ac:dyDescent="0.25">
      <c r="A53" s="78"/>
      <c r="B53" s="78"/>
      <c r="C53" s="86"/>
      <c r="D53" s="94"/>
      <c r="E53" s="96"/>
      <c r="F53" s="48" t="s">
        <v>106</v>
      </c>
      <c r="G53" s="43" t="s">
        <v>35</v>
      </c>
      <c r="H53" s="43"/>
      <c r="I53" s="43"/>
      <c r="J53" s="60"/>
      <c r="K53" s="27"/>
      <c r="L53" s="27">
        <f>SUM(L54:L58)</f>
        <v>33192.400000000001</v>
      </c>
      <c r="M53" s="27">
        <f>SUM(M54:M58)</f>
        <v>3849.6000000000004</v>
      </c>
      <c r="N53" s="27">
        <f>SUM(N54:N59)</f>
        <v>3703.7</v>
      </c>
      <c r="O53" s="27">
        <f t="shared" ref="O53:P53" si="11">SUM(O54:O58)</f>
        <v>3730.1000000000004</v>
      </c>
      <c r="P53" s="27">
        <f t="shared" si="11"/>
        <v>3757.6000000000004</v>
      </c>
    </row>
    <row r="54" spans="1:16" s="2" customFormat="1" ht="67.5" x14ac:dyDescent="0.25">
      <c r="A54" s="51" t="s">
        <v>4</v>
      </c>
      <c r="B54" s="51" t="s">
        <v>11</v>
      </c>
      <c r="C54" s="51" t="s">
        <v>16</v>
      </c>
      <c r="D54" s="51"/>
      <c r="E54" s="48" t="s">
        <v>99</v>
      </c>
      <c r="F54" s="57" t="s">
        <v>106</v>
      </c>
      <c r="G54" s="43" t="s">
        <v>35</v>
      </c>
      <c r="H54" s="43" t="s">
        <v>22</v>
      </c>
      <c r="I54" s="43" t="s">
        <v>19</v>
      </c>
      <c r="J54" s="43" t="s">
        <v>53</v>
      </c>
      <c r="K54" s="38" t="s">
        <v>54</v>
      </c>
      <c r="L54" s="27">
        <v>3185.6</v>
      </c>
      <c r="M54" s="27">
        <v>3212.4</v>
      </c>
      <c r="N54" s="27">
        <v>3043.4</v>
      </c>
      <c r="O54" s="27">
        <v>3043.4</v>
      </c>
      <c r="P54" s="27">
        <v>3043.4</v>
      </c>
    </row>
    <row r="55" spans="1:16" s="2" customFormat="1" ht="67.5" x14ac:dyDescent="0.25">
      <c r="A55" s="43" t="s">
        <v>4</v>
      </c>
      <c r="B55" s="43" t="s">
        <v>11</v>
      </c>
      <c r="C55" s="43" t="s">
        <v>18</v>
      </c>
      <c r="D55" s="43"/>
      <c r="E55" s="48" t="s">
        <v>30</v>
      </c>
      <c r="F55" s="48" t="s">
        <v>106</v>
      </c>
      <c r="G55" s="43" t="s">
        <v>35</v>
      </c>
      <c r="H55" s="43" t="s">
        <v>22</v>
      </c>
      <c r="I55" s="43" t="s">
        <v>16</v>
      </c>
      <c r="J55" s="6" t="s">
        <v>55</v>
      </c>
      <c r="K55" s="49" t="s">
        <v>74</v>
      </c>
      <c r="L55" s="27">
        <f>287.7+32.1+37.8+294.5</f>
        <v>652.1</v>
      </c>
      <c r="M55" s="27">
        <v>637.20000000000005</v>
      </c>
      <c r="N55" s="27">
        <v>660.3</v>
      </c>
      <c r="O55" s="27">
        <v>686.7</v>
      </c>
      <c r="P55" s="27">
        <v>714.2</v>
      </c>
    </row>
    <row r="56" spans="1:16" s="2" customFormat="1" ht="67.5" x14ac:dyDescent="0.25">
      <c r="A56" s="43" t="s">
        <v>4</v>
      </c>
      <c r="B56" s="43" t="s">
        <v>11</v>
      </c>
      <c r="C56" s="43" t="s">
        <v>4</v>
      </c>
      <c r="D56" s="43"/>
      <c r="E56" s="48" t="s">
        <v>31</v>
      </c>
      <c r="F56" s="48" t="s">
        <v>106</v>
      </c>
      <c r="G56" s="43" t="s">
        <v>35</v>
      </c>
      <c r="H56" s="43" t="s">
        <v>22</v>
      </c>
      <c r="I56" s="43" t="s">
        <v>19</v>
      </c>
      <c r="J56" s="6" t="s">
        <v>56</v>
      </c>
      <c r="K56" s="3" t="s">
        <v>79</v>
      </c>
      <c r="L56" s="27">
        <v>2547.5</v>
      </c>
      <c r="M56" s="27"/>
      <c r="N56" s="27"/>
      <c r="O56" s="27"/>
      <c r="P56" s="27"/>
    </row>
    <row r="57" spans="1:16" s="2" customFormat="1" x14ac:dyDescent="0.25">
      <c r="A57" s="80" t="s">
        <v>4</v>
      </c>
      <c r="B57" s="80" t="s">
        <v>11</v>
      </c>
      <c r="C57" s="80" t="s">
        <v>19</v>
      </c>
      <c r="D57" s="80"/>
      <c r="E57" s="83" t="s">
        <v>100</v>
      </c>
      <c r="F57" s="83" t="s">
        <v>106</v>
      </c>
      <c r="G57" s="43" t="s">
        <v>35</v>
      </c>
      <c r="H57" s="43" t="s">
        <v>22</v>
      </c>
      <c r="I57" s="43" t="s">
        <v>19</v>
      </c>
      <c r="J57" s="6" t="s">
        <v>90</v>
      </c>
      <c r="K57" s="3">
        <v>612</v>
      </c>
      <c r="L57" s="27">
        <v>1.5</v>
      </c>
      <c r="M57" s="27"/>
      <c r="N57" s="27"/>
      <c r="O57" s="27"/>
      <c r="P57" s="27"/>
    </row>
    <row r="58" spans="1:16" s="2" customFormat="1" ht="53.1" customHeight="1" x14ac:dyDescent="0.25">
      <c r="A58" s="82"/>
      <c r="B58" s="82"/>
      <c r="C58" s="82"/>
      <c r="D58" s="82"/>
      <c r="E58" s="85"/>
      <c r="F58" s="85"/>
      <c r="G58" s="43" t="s">
        <v>35</v>
      </c>
      <c r="H58" s="43" t="s">
        <v>22</v>
      </c>
      <c r="I58" s="43" t="s">
        <v>19</v>
      </c>
      <c r="J58" s="6" t="s">
        <v>57</v>
      </c>
      <c r="K58" s="3">
        <v>611</v>
      </c>
      <c r="L58" s="27">
        <v>26805.7</v>
      </c>
      <c r="M58" s="27"/>
      <c r="N58" s="27"/>
      <c r="O58" s="27"/>
      <c r="P58" s="27"/>
    </row>
    <row r="59" spans="1:16" s="2" customFormat="1" ht="51.95" customHeight="1" x14ac:dyDescent="0.25">
      <c r="A59" s="39" t="s">
        <v>4</v>
      </c>
      <c r="B59" s="39" t="s">
        <v>11</v>
      </c>
      <c r="C59" s="39" t="s">
        <v>25</v>
      </c>
      <c r="D59" s="39"/>
      <c r="E59" s="58" t="s">
        <v>97</v>
      </c>
      <c r="F59" s="59" t="s">
        <v>106</v>
      </c>
      <c r="G59" s="43" t="s">
        <v>35</v>
      </c>
      <c r="H59" s="43" t="s">
        <v>21</v>
      </c>
      <c r="I59" s="43" t="s">
        <v>4</v>
      </c>
      <c r="J59" s="6" t="s">
        <v>101</v>
      </c>
      <c r="K59" s="3">
        <v>612</v>
      </c>
      <c r="L59" s="27"/>
      <c r="M59" s="27"/>
      <c r="N59" s="27"/>
      <c r="O59" s="27"/>
      <c r="P59" s="27"/>
    </row>
    <row r="60" spans="1:16" ht="15.75" x14ac:dyDescent="0.25">
      <c r="A60" s="32"/>
      <c r="B60" s="33"/>
    </row>
  </sheetData>
  <mergeCells count="95">
    <mergeCell ref="F32:F33"/>
    <mergeCell ref="E57:E58"/>
    <mergeCell ref="F57:F58"/>
    <mergeCell ref="F50:F51"/>
    <mergeCell ref="E48:E49"/>
    <mergeCell ref="F46:F47"/>
    <mergeCell ref="F37:F45"/>
    <mergeCell ref="F35:F36"/>
    <mergeCell ref="E50:E51"/>
    <mergeCell ref="A52:A53"/>
    <mergeCell ref="B52:B53"/>
    <mergeCell ref="C52:C53"/>
    <mergeCell ref="D52:D53"/>
    <mergeCell ref="E52:E53"/>
    <mergeCell ref="A57:A58"/>
    <mergeCell ref="B57:B58"/>
    <mergeCell ref="C57:C58"/>
    <mergeCell ref="D57:D58"/>
    <mergeCell ref="A48:A49"/>
    <mergeCell ref="B48:B49"/>
    <mergeCell ref="C48:C49"/>
    <mergeCell ref="D48:D49"/>
    <mergeCell ref="A50:A51"/>
    <mergeCell ref="B50:B51"/>
    <mergeCell ref="C50:C51"/>
    <mergeCell ref="D50:D51"/>
    <mergeCell ref="A37:A45"/>
    <mergeCell ref="B37:B45"/>
    <mergeCell ref="C37:C45"/>
    <mergeCell ref="D37:D45"/>
    <mergeCell ref="E37:E45"/>
    <mergeCell ref="A46:A47"/>
    <mergeCell ref="B46:B47"/>
    <mergeCell ref="C46:C47"/>
    <mergeCell ref="D46:D47"/>
    <mergeCell ref="E46:E47"/>
    <mergeCell ref="F30:F31"/>
    <mergeCell ref="A35:A36"/>
    <mergeCell ref="B35:B36"/>
    <mergeCell ref="C35:C36"/>
    <mergeCell ref="D35:D36"/>
    <mergeCell ref="E35:E36"/>
    <mergeCell ref="A32:A33"/>
    <mergeCell ref="B32:B33"/>
    <mergeCell ref="C32:C33"/>
    <mergeCell ref="D32:D33"/>
    <mergeCell ref="A30:A31"/>
    <mergeCell ref="B30:B31"/>
    <mergeCell ref="C30:C31"/>
    <mergeCell ref="D30:D31"/>
    <mergeCell ref="E30:E31"/>
    <mergeCell ref="E32:E33"/>
    <mergeCell ref="A25:A26"/>
    <mergeCell ref="B25:B26"/>
    <mergeCell ref="C25:C26"/>
    <mergeCell ref="D25:D26"/>
    <mergeCell ref="E25:E26"/>
    <mergeCell ref="F25:F26"/>
    <mergeCell ref="M16:M17"/>
    <mergeCell ref="N16:N17"/>
    <mergeCell ref="O16:O17"/>
    <mergeCell ref="P16:P17"/>
    <mergeCell ref="G16:G17"/>
    <mergeCell ref="H16:H17"/>
    <mergeCell ref="I16:I17"/>
    <mergeCell ref="J16:J17"/>
    <mergeCell ref="K16:K17"/>
    <mergeCell ref="L16:L17"/>
    <mergeCell ref="F16:F18"/>
    <mergeCell ref="A22:A24"/>
    <mergeCell ref="B22:B24"/>
    <mergeCell ref="C22:C24"/>
    <mergeCell ref="D22:D24"/>
    <mergeCell ref="E22:E24"/>
    <mergeCell ref="A16:A18"/>
    <mergeCell ref="B16:B18"/>
    <mergeCell ref="C16:C18"/>
    <mergeCell ref="D16:D18"/>
    <mergeCell ref="E16:E18"/>
    <mergeCell ref="A10:A12"/>
    <mergeCell ref="B10:B12"/>
    <mergeCell ref="C10:C12"/>
    <mergeCell ref="D10:D12"/>
    <mergeCell ref="E10:E12"/>
    <mergeCell ref="A13:A14"/>
    <mergeCell ref="B13:B14"/>
    <mergeCell ref="C13:C14"/>
    <mergeCell ref="D13:D14"/>
    <mergeCell ref="E13:E14"/>
    <mergeCell ref="A6:P6"/>
    <mergeCell ref="A8:D8"/>
    <mergeCell ref="E8:E9"/>
    <mergeCell ref="F8:F9"/>
    <mergeCell ref="G8:K8"/>
    <mergeCell ref="L8:P8"/>
  </mergeCells>
  <pageMargins left="0" right="0" top="0.19685039370078741" bottom="0" header="0.31496062992125984" footer="0.31496062992125984"/>
  <pageSetup paperSize="9" scale="95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0"/>
  <sheetViews>
    <sheetView topLeftCell="A48" zoomScale="120" zoomScaleNormal="120" workbookViewId="0">
      <selection activeCell="H36" sqref="H36"/>
    </sheetView>
  </sheetViews>
  <sheetFormatPr defaultRowHeight="15" x14ac:dyDescent="0.25"/>
  <cols>
    <col min="1" max="1" width="5" customWidth="1"/>
    <col min="2" max="2" width="5.42578125" customWidth="1"/>
    <col min="3" max="3" width="20.140625" customWidth="1"/>
    <col min="4" max="4" width="38.5703125" customWidth="1"/>
    <col min="5" max="10" width="10.5703125" customWidth="1"/>
  </cols>
  <sheetData>
    <row r="1" spans="1:10" ht="14.1" customHeight="1" x14ac:dyDescent="0.25">
      <c r="A1" s="4"/>
      <c r="B1" s="4"/>
      <c r="C1" s="4"/>
      <c r="D1" s="4"/>
      <c r="E1" s="4"/>
      <c r="F1" s="4"/>
      <c r="G1" s="4"/>
      <c r="H1" s="4" t="s">
        <v>58</v>
      </c>
      <c r="I1" s="4"/>
      <c r="J1" s="4"/>
    </row>
    <row r="2" spans="1:10" ht="14.1" customHeight="1" x14ac:dyDescent="0.25">
      <c r="A2" s="4"/>
      <c r="B2" s="4"/>
      <c r="C2" s="4"/>
      <c r="D2" s="4"/>
      <c r="E2" s="4"/>
      <c r="F2" s="4"/>
      <c r="G2" s="4"/>
      <c r="H2" s="4" t="s">
        <v>0</v>
      </c>
      <c r="I2" s="4"/>
      <c r="J2" s="4"/>
    </row>
    <row r="3" spans="1:10" ht="14.1" customHeight="1" x14ac:dyDescent="0.25">
      <c r="A3" s="4"/>
      <c r="B3" s="4"/>
      <c r="C3" s="4"/>
      <c r="D3" s="4"/>
      <c r="E3" s="4"/>
      <c r="F3" s="4"/>
      <c r="G3" s="4"/>
      <c r="H3" s="4" t="s">
        <v>13</v>
      </c>
      <c r="I3" s="4"/>
      <c r="J3" s="4"/>
    </row>
    <row r="4" spans="1:10" ht="14.1" customHeight="1" x14ac:dyDescent="0.25">
      <c r="A4" s="4"/>
      <c r="B4" s="4"/>
      <c r="C4" s="4"/>
      <c r="D4" s="4"/>
      <c r="E4" s="4"/>
      <c r="F4" s="4"/>
      <c r="G4" s="4"/>
      <c r="H4" s="28" t="s">
        <v>78</v>
      </c>
      <c r="I4" s="28"/>
      <c r="J4" s="28"/>
    </row>
    <row r="5" spans="1:10" x14ac:dyDescent="0.25">
      <c r="A5" s="4"/>
      <c r="B5" s="4"/>
      <c r="C5" s="4"/>
      <c r="D5" s="4"/>
      <c r="E5" s="4"/>
      <c r="F5" s="4"/>
      <c r="G5" s="4"/>
      <c r="H5" s="7"/>
      <c r="I5" s="4"/>
      <c r="J5" s="4"/>
    </row>
    <row r="6" spans="1:10" ht="18" customHeight="1" x14ac:dyDescent="0.25">
      <c r="A6" s="99" t="s">
        <v>59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ht="10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0.25" customHeight="1" x14ac:dyDescent="0.25">
      <c r="A8" s="101" t="s">
        <v>1</v>
      </c>
      <c r="B8" s="102"/>
      <c r="C8" s="103" t="s">
        <v>60</v>
      </c>
      <c r="D8" s="103" t="s">
        <v>61</v>
      </c>
      <c r="E8" s="103" t="s">
        <v>62</v>
      </c>
      <c r="F8" s="105"/>
      <c r="G8" s="105"/>
      <c r="H8" s="105"/>
      <c r="I8" s="105"/>
      <c r="J8" s="105"/>
    </row>
    <row r="9" spans="1:10" ht="24" customHeight="1" x14ac:dyDescent="0.25">
      <c r="A9" s="101"/>
      <c r="B9" s="102"/>
      <c r="C9" s="104" t="s">
        <v>32</v>
      </c>
      <c r="D9" s="104"/>
      <c r="E9" s="103" t="s">
        <v>63</v>
      </c>
      <c r="F9" s="103" t="s">
        <v>34</v>
      </c>
      <c r="G9" s="76" t="s">
        <v>73</v>
      </c>
      <c r="H9" s="103" t="s">
        <v>75</v>
      </c>
      <c r="I9" s="103" t="s">
        <v>76</v>
      </c>
      <c r="J9" s="103" t="s">
        <v>77</v>
      </c>
    </row>
    <row r="10" spans="1:10" ht="15" customHeight="1" x14ac:dyDescent="0.25">
      <c r="A10" s="8" t="s">
        <v>2</v>
      </c>
      <c r="B10" s="8" t="s">
        <v>3</v>
      </c>
      <c r="C10" s="104"/>
      <c r="D10" s="104"/>
      <c r="E10" s="104"/>
      <c r="F10" s="104"/>
      <c r="G10" s="77"/>
      <c r="H10" s="104"/>
      <c r="I10" s="104"/>
      <c r="J10" s="104"/>
    </row>
    <row r="11" spans="1:10" ht="14.1" customHeight="1" x14ac:dyDescent="0.25">
      <c r="A11" s="106" t="s">
        <v>4</v>
      </c>
      <c r="B11" s="108"/>
      <c r="C11" s="110" t="s">
        <v>82</v>
      </c>
      <c r="D11" s="9" t="s">
        <v>46</v>
      </c>
      <c r="E11" s="10">
        <f>SUM(F11:J11)</f>
        <v>500360.12</v>
      </c>
      <c r="F11" s="11">
        <f t="shared" ref="F11" si="0">SUM(F12+F18+F19+F20)</f>
        <v>122420.42000000001</v>
      </c>
      <c r="G11" s="11">
        <f t="shared" ref="G11" si="1">SUM(G12+G18+G19+G20)</f>
        <v>95530.400000000009</v>
      </c>
      <c r="H11" s="11">
        <f>SUM(H12+H18+H19+H20)</f>
        <v>90630.5</v>
      </c>
      <c r="I11" s="11">
        <f t="shared" ref="I11:J11" si="2">SUM(I12+I18+I19+I20)</f>
        <v>93696.7</v>
      </c>
      <c r="J11" s="11">
        <f t="shared" si="2"/>
        <v>98082.1</v>
      </c>
    </row>
    <row r="12" spans="1:10" x14ac:dyDescent="0.25">
      <c r="A12" s="106"/>
      <c r="B12" s="108"/>
      <c r="C12" s="110"/>
      <c r="D12" s="12" t="s">
        <v>64</v>
      </c>
      <c r="E12" s="13">
        <f>SUM(F12:J12)</f>
        <v>500360.12</v>
      </c>
      <c r="F12" s="14">
        <f t="shared" ref="F12:G12" si="3">F22+F32+F52+F42</f>
        <v>122420.42000000001</v>
      </c>
      <c r="G12" s="14">
        <f t="shared" si="3"/>
        <v>95530.400000000009</v>
      </c>
      <c r="H12" s="14">
        <f t="shared" ref="H12:J12" si="4">H22+H32+H52+H42</f>
        <v>90630.5</v>
      </c>
      <c r="I12" s="14">
        <f t="shared" si="4"/>
        <v>93696.7</v>
      </c>
      <c r="J12" s="14">
        <f t="shared" si="4"/>
        <v>98082.1</v>
      </c>
    </row>
    <row r="13" spans="1:10" x14ac:dyDescent="0.25">
      <c r="A13" s="106"/>
      <c r="B13" s="108"/>
      <c r="C13" s="110"/>
      <c r="D13" s="15" t="s">
        <v>65</v>
      </c>
      <c r="E13" s="13"/>
      <c r="F13" s="14"/>
      <c r="G13" s="14"/>
      <c r="H13" s="14"/>
      <c r="I13" s="14"/>
      <c r="J13" s="14"/>
    </row>
    <row r="14" spans="1:10" ht="22.5" x14ac:dyDescent="0.25">
      <c r="A14" s="106"/>
      <c r="B14" s="108"/>
      <c r="C14" s="110"/>
      <c r="D14" s="15" t="s">
        <v>66</v>
      </c>
      <c r="E14" s="13">
        <f t="shared" ref="E14:E22" si="5">SUM(F14:J14)</f>
        <v>489901.92000000004</v>
      </c>
      <c r="F14" s="14">
        <f t="shared" ref="F14:G14" si="6">F24+F34+F54+F44</f>
        <v>120138.32</v>
      </c>
      <c r="G14" s="14">
        <f t="shared" si="6"/>
        <v>89843.6</v>
      </c>
      <c r="H14" s="14">
        <f>H24+H34+H54+H44</f>
        <v>89907.199999999997</v>
      </c>
      <c r="I14" s="14">
        <f t="shared" ref="H14:J20" si="7">I24+I34+I54+I44</f>
        <v>93078.7</v>
      </c>
      <c r="J14" s="14">
        <f>J24+J34+J54+J44</f>
        <v>96934.1</v>
      </c>
    </row>
    <row r="15" spans="1:10" x14ac:dyDescent="0.25">
      <c r="A15" s="106"/>
      <c r="B15" s="108"/>
      <c r="C15" s="110"/>
      <c r="D15" s="15" t="s">
        <v>67</v>
      </c>
      <c r="E15" s="13">
        <f t="shared" si="5"/>
        <v>9578.7000000000007</v>
      </c>
      <c r="F15" s="14">
        <f>F25+F35+F55+F45</f>
        <v>2282.1</v>
      </c>
      <c r="G15" s="14">
        <f t="shared" ref="G15" si="8">G25+G35+G55+G45</f>
        <v>4807.3</v>
      </c>
      <c r="H15" s="14">
        <f>H25+H35+H55+H45</f>
        <v>723.3</v>
      </c>
      <c r="I15" s="14">
        <f t="shared" si="7"/>
        <v>618</v>
      </c>
      <c r="J15" s="14">
        <f t="shared" si="7"/>
        <v>1148</v>
      </c>
    </row>
    <row r="16" spans="1:10" ht="22.35" customHeight="1" x14ac:dyDescent="0.25">
      <c r="A16" s="106"/>
      <c r="B16" s="108"/>
      <c r="C16" s="110"/>
      <c r="D16" s="15" t="s">
        <v>68</v>
      </c>
      <c r="E16" s="13">
        <f t="shared" si="5"/>
        <v>879.5</v>
      </c>
      <c r="F16" s="14">
        <f t="shared" ref="F16:G16" si="9">F26+F36+F56+F46</f>
        <v>0</v>
      </c>
      <c r="G16" s="14">
        <f t="shared" si="9"/>
        <v>879.5</v>
      </c>
      <c r="H16" s="14">
        <f t="shared" si="7"/>
        <v>0</v>
      </c>
      <c r="I16" s="14">
        <f>I26+I36+I56+I46</f>
        <v>0</v>
      </c>
      <c r="J16" s="14">
        <f t="shared" si="7"/>
        <v>0</v>
      </c>
    </row>
    <row r="17" spans="1:13" ht="14.1" customHeight="1" x14ac:dyDescent="0.25">
      <c r="A17" s="106"/>
      <c r="B17" s="108"/>
      <c r="C17" s="110"/>
      <c r="D17" s="15" t="s">
        <v>69</v>
      </c>
      <c r="E17" s="13">
        <f t="shared" si="5"/>
        <v>0</v>
      </c>
      <c r="F17" s="14">
        <f t="shared" ref="F17:G17" si="10">F27+F37+F57+F47</f>
        <v>0</v>
      </c>
      <c r="G17" s="14">
        <f t="shared" si="10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</row>
    <row r="18" spans="1:13" ht="25.5" customHeight="1" x14ac:dyDescent="0.25">
      <c r="A18" s="106"/>
      <c r="B18" s="108"/>
      <c r="C18" s="110"/>
      <c r="D18" s="16" t="s">
        <v>70</v>
      </c>
      <c r="E18" s="13">
        <f t="shared" si="5"/>
        <v>0</v>
      </c>
      <c r="F18" s="14">
        <f t="shared" ref="F18:G18" si="11">F28+F38+F58+F48</f>
        <v>0</v>
      </c>
      <c r="G18" s="14">
        <f t="shared" si="11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</row>
    <row r="19" spans="1:13" ht="24.75" customHeight="1" x14ac:dyDescent="0.25">
      <c r="A19" s="106"/>
      <c r="B19" s="108"/>
      <c r="C19" s="110"/>
      <c r="D19" s="16" t="s">
        <v>71</v>
      </c>
      <c r="E19" s="13">
        <f t="shared" si="5"/>
        <v>0</v>
      </c>
      <c r="F19" s="14">
        <f t="shared" ref="F19:G19" si="12">F29+F39+F59+F49</f>
        <v>0</v>
      </c>
      <c r="G19" s="14">
        <f t="shared" si="12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L19" s="5"/>
      <c r="M19" s="5"/>
    </row>
    <row r="20" spans="1:13" ht="14.1" customHeight="1" x14ac:dyDescent="0.25">
      <c r="A20" s="107"/>
      <c r="B20" s="109"/>
      <c r="C20" s="110"/>
      <c r="D20" s="16" t="s">
        <v>72</v>
      </c>
      <c r="E20" s="13">
        <f t="shared" si="5"/>
        <v>0</v>
      </c>
      <c r="F20" s="14">
        <f>F30+F40+F60+F50</f>
        <v>0</v>
      </c>
      <c r="G20" s="14">
        <f t="shared" ref="G20" si="13">G30+G40+G60+G50</f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L20" s="5"/>
      <c r="M20" s="17"/>
    </row>
    <row r="21" spans="1:13" ht="15.75" customHeight="1" x14ac:dyDescent="0.25">
      <c r="A21" s="108" t="s">
        <v>4</v>
      </c>
      <c r="B21" s="108" t="s">
        <v>5</v>
      </c>
      <c r="C21" s="111" t="s">
        <v>6</v>
      </c>
      <c r="D21" s="9" t="s">
        <v>46</v>
      </c>
      <c r="E21" s="18">
        <f t="shared" si="5"/>
        <v>122251.72</v>
      </c>
      <c r="F21" s="19">
        <f>F22+F28+F29+F30</f>
        <v>21478.719999999998</v>
      </c>
      <c r="G21" s="19">
        <f t="shared" ref="G21" si="14">G22+G28+G29+G30</f>
        <v>23211.599999999999</v>
      </c>
      <c r="H21" s="19">
        <f t="shared" ref="H21:J21" si="15">H22+H28+H29+H30</f>
        <v>24423.3</v>
      </c>
      <c r="I21" s="19">
        <f t="shared" si="15"/>
        <v>25850.3</v>
      </c>
      <c r="J21" s="19">
        <f t="shared" si="15"/>
        <v>27287.8</v>
      </c>
      <c r="L21" s="20"/>
      <c r="M21" s="17"/>
    </row>
    <row r="22" spans="1:13" ht="15" customHeight="1" x14ac:dyDescent="0.25">
      <c r="A22" s="108"/>
      <c r="B22" s="108"/>
      <c r="C22" s="111"/>
      <c r="D22" s="12" t="s">
        <v>64</v>
      </c>
      <c r="E22" s="21">
        <f t="shared" si="5"/>
        <v>122251.72</v>
      </c>
      <c r="F22" s="22">
        <f>F24+F27+F25+F26</f>
        <v>21478.719999999998</v>
      </c>
      <c r="G22" s="22">
        <f t="shared" ref="G22" si="16">G24+G27+G25+G26</f>
        <v>23211.599999999999</v>
      </c>
      <c r="H22" s="22">
        <f t="shared" ref="H22:J22" si="17">H24+H27+H25+H26</f>
        <v>24423.3</v>
      </c>
      <c r="I22" s="22">
        <f t="shared" si="17"/>
        <v>25850.3</v>
      </c>
      <c r="J22" s="22">
        <f t="shared" si="17"/>
        <v>27287.8</v>
      </c>
      <c r="L22" s="5"/>
      <c r="M22" s="17"/>
    </row>
    <row r="23" spans="1:13" ht="14.1" customHeight="1" x14ac:dyDescent="0.25">
      <c r="A23" s="108"/>
      <c r="B23" s="108"/>
      <c r="C23" s="111"/>
      <c r="D23" s="15" t="s">
        <v>65</v>
      </c>
      <c r="E23" s="21"/>
      <c r="F23" s="22"/>
      <c r="G23" s="22"/>
      <c r="H23" s="22"/>
      <c r="I23" s="22"/>
      <c r="J23" s="22"/>
      <c r="L23" s="5"/>
      <c r="M23" s="17"/>
    </row>
    <row r="24" spans="1:13" ht="22.5" x14ac:dyDescent="0.25">
      <c r="A24" s="108"/>
      <c r="B24" s="108"/>
      <c r="C24" s="111"/>
      <c r="D24" s="15" t="s">
        <v>66</v>
      </c>
      <c r="E24" s="21">
        <f t="shared" ref="E24:E32" si="18">SUM(F24:J24)</f>
        <v>121814.02</v>
      </c>
      <c r="F24" s="22">
        <f>'5'!L13-F25</f>
        <v>21396.62</v>
      </c>
      <c r="G24" s="22">
        <f>'5'!M13-G25</f>
        <v>23092</v>
      </c>
      <c r="H24" s="22">
        <f>'5'!N13-H25</f>
        <v>24305.3</v>
      </c>
      <c r="I24" s="22">
        <f>'5'!O13-I25</f>
        <v>25732.3</v>
      </c>
      <c r="J24" s="22">
        <f>'5'!P13-J25</f>
        <v>27287.8</v>
      </c>
      <c r="L24" s="17"/>
      <c r="M24" s="17"/>
    </row>
    <row r="25" spans="1:13" ht="14.1" customHeight="1" x14ac:dyDescent="0.25">
      <c r="A25" s="108"/>
      <c r="B25" s="108"/>
      <c r="C25" s="111"/>
      <c r="D25" s="15" t="s">
        <v>67</v>
      </c>
      <c r="E25" s="21">
        <f>SUM(F25:J25)</f>
        <v>437.7</v>
      </c>
      <c r="F25" s="22">
        <v>82.1</v>
      </c>
      <c r="G25" s="22">
        <v>119.6</v>
      </c>
      <c r="H25" s="22">
        <v>118</v>
      </c>
      <c r="I25" s="22">
        <v>118</v>
      </c>
      <c r="J25" s="22"/>
      <c r="L25" s="17"/>
      <c r="M25" s="17"/>
    </row>
    <row r="26" spans="1:13" ht="22.5" x14ac:dyDescent="0.25">
      <c r="A26" s="108"/>
      <c r="B26" s="108"/>
      <c r="C26" s="111"/>
      <c r="D26" s="15" t="s">
        <v>68</v>
      </c>
      <c r="E26" s="21">
        <f t="shared" si="18"/>
        <v>0</v>
      </c>
      <c r="F26" s="22"/>
      <c r="G26" s="22"/>
      <c r="H26" s="22"/>
      <c r="I26" s="22"/>
      <c r="J26" s="22"/>
      <c r="L26" s="17"/>
      <c r="M26" s="5"/>
    </row>
    <row r="27" spans="1:13" ht="14.1" customHeight="1" x14ac:dyDescent="0.25">
      <c r="A27" s="108"/>
      <c r="B27" s="108"/>
      <c r="C27" s="111"/>
      <c r="D27" s="15" t="s">
        <v>69</v>
      </c>
      <c r="E27" s="21">
        <f t="shared" si="18"/>
        <v>0</v>
      </c>
      <c r="F27" s="22"/>
      <c r="G27" s="22"/>
      <c r="H27" s="22"/>
      <c r="I27" s="22"/>
      <c r="J27" s="22"/>
      <c r="L27" s="17"/>
    </row>
    <row r="28" spans="1:13" ht="24.75" customHeight="1" x14ac:dyDescent="0.25">
      <c r="A28" s="108"/>
      <c r="B28" s="108"/>
      <c r="C28" s="111"/>
      <c r="D28" s="16" t="s">
        <v>70</v>
      </c>
      <c r="E28" s="21">
        <f t="shared" si="18"/>
        <v>0</v>
      </c>
      <c r="F28" s="22"/>
      <c r="G28" s="22"/>
      <c r="H28" s="22"/>
      <c r="I28" s="22"/>
      <c r="J28" s="22"/>
      <c r="L28" s="17"/>
    </row>
    <row r="29" spans="1:13" ht="24.75" customHeight="1" x14ac:dyDescent="0.25">
      <c r="A29" s="108"/>
      <c r="B29" s="108"/>
      <c r="C29" s="111"/>
      <c r="D29" s="16" t="s">
        <v>71</v>
      </c>
      <c r="E29" s="21">
        <f t="shared" si="18"/>
        <v>0</v>
      </c>
      <c r="F29" s="22"/>
      <c r="G29" s="22"/>
      <c r="H29" s="22"/>
      <c r="I29" s="22"/>
      <c r="J29" s="22"/>
      <c r="L29" s="5"/>
    </row>
    <row r="30" spans="1:13" ht="14.1" customHeight="1" x14ac:dyDescent="0.25">
      <c r="A30" s="109"/>
      <c r="B30" s="109"/>
      <c r="C30" s="111"/>
      <c r="D30" s="16" t="s">
        <v>72</v>
      </c>
      <c r="E30" s="21">
        <f>SUM(F30:J30)</f>
        <v>0</v>
      </c>
      <c r="F30" s="22"/>
      <c r="G30" s="22"/>
      <c r="H30" s="22"/>
      <c r="I30" s="22"/>
      <c r="J30" s="22"/>
    </row>
    <row r="31" spans="1:13" ht="14.1" customHeight="1" x14ac:dyDescent="0.25">
      <c r="A31" s="112" t="s">
        <v>4</v>
      </c>
      <c r="B31" s="112" t="s">
        <v>7</v>
      </c>
      <c r="C31" s="115" t="s">
        <v>8</v>
      </c>
      <c r="D31" s="23" t="s">
        <v>46</v>
      </c>
      <c r="E31" s="18">
        <f t="shared" si="18"/>
        <v>323295.09999999998</v>
      </c>
      <c r="F31" s="19">
        <f t="shared" ref="F31:G31" si="19">F32+F38+F39+F40</f>
        <v>62233.2</v>
      </c>
      <c r="G31" s="19">
        <f t="shared" si="19"/>
        <v>67405.399999999994</v>
      </c>
      <c r="H31" s="19">
        <f t="shared" ref="H31:J31" si="20">H32+H38+H39+H40</f>
        <v>62503.5</v>
      </c>
      <c r="I31" s="19">
        <f t="shared" si="20"/>
        <v>64116.299999999996</v>
      </c>
      <c r="J31" s="19">
        <f t="shared" si="20"/>
        <v>67036.7</v>
      </c>
    </row>
    <row r="32" spans="1:13" ht="15.75" customHeight="1" x14ac:dyDescent="0.25">
      <c r="A32" s="113"/>
      <c r="B32" s="113"/>
      <c r="C32" s="116"/>
      <c r="D32" s="24" t="s">
        <v>64</v>
      </c>
      <c r="E32" s="21">
        <f t="shared" si="18"/>
        <v>323295.09999999998</v>
      </c>
      <c r="F32" s="22">
        <f t="shared" ref="F32:G32" si="21">F34+F37+F35+F36</f>
        <v>62233.2</v>
      </c>
      <c r="G32" s="22">
        <f t="shared" si="21"/>
        <v>67405.399999999994</v>
      </c>
      <c r="H32" s="22">
        <f t="shared" ref="H32:J32" si="22">H34+H37+H35+H36</f>
        <v>62503.5</v>
      </c>
      <c r="I32" s="22">
        <f t="shared" si="22"/>
        <v>64116.299999999996</v>
      </c>
      <c r="J32" s="22">
        <f t="shared" si="22"/>
        <v>67036.7</v>
      </c>
    </row>
    <row r="33" spans="1:10" ht="14.1" customHeight="1" x14ac:dyDescent="0.25">
      <c r="A33" s="113"/>
      <c r="B33" s="113"/>
      <c r="C33" s="116"/>
      <c r="D33" s="25" t="s">
        <v>65</v>
      </c>
      <c r="E33" s="21"/>
      <c r="F33" s="22"/>
      <c r="G33" s="22"/>
      <c r="H33" s="22"/>
      <c r="I33" s="22"/>
      <c r="J33" s="22"/>
    </row>
    <row r="34" spans="1:10" ht="22.5" x14ac:dyDescent="0.25">
      <c r="A34" s="113"/>
      <c r="B34" s="113"/>
      <c r="C34" s="116"/>
      <c r="D34" s="25" t="s">
        <v>66</v>
      </c>
      <c r="E34" s="21">
        <f t="shared" ref="E34:E42" si="23">SUM(F34:J34)</f>
        <v>313274.59999999998</v>
      </c>
      <c r="F34" s="22">
        <f>'5'!L22-F35</f>
        <v>60033.2</v>
      </c>
      <c r="G34" s="22">
        <f>'5'!M22-G35-G36</f>
        <v>61838.2</v>
      </c>
      <c r="H34" s="22">
        <f>'5'!N22-H35</f>
        <v>61898.2</v>
      </c>
      <c r="I34" s="22">
        <f>'5'!O22-I35</f>
        <v>63616.299999999996</v>
      </c>
      <c r="J34" s="22">
        <f>'5'!P22-J35</f>
        <v>65888.7</v>
      </c>
    </row>
    <row r="35" spans="1:10" ht="14.1" customHeight="1" x14ac:dyDescent="0.25">
      <c r="A35" s="113"/>
      <c r="B35" s="113"/>
      <c r="C35" s="116"/>
      <c r="D35" s="25" t="s">
        <v>67</v>
      </c>
      <c r="E35" s="21">
        <f t="shared" si="23"/>
        <v>9141</v>
      </c>
      <c r="F35" s="22">
        <v>2200</v>
      </c>
      <c r="G35" s="22">
        <f>5567.2-G36</f>
        <v>4687.7</v>
      </c>
      <c r="H35" s="22">
        <f>500+105.3</f>
        <v>605.29999999999995</v>
      </c>
      <c r="I35" s="22">
        <v>500</v>
      </c>
      <c r="J35" s="22">
        <v>1148</v>
      </c>
    </row>
    <row r="36" spans="1:10" ht="22.5" x14ac:dyDescent="0.25">
      <c r="A36" s="113"/>
      <c r="B36" s="113"/>
      <c r="C36" s="116"/>
      <c r="D36" s="15" t="s">
        <v>68</v>
      </c>
      <c r="E36" s="21">
        <f t="shared" si="23"/>
        <v>879.5</v>
      </c>
      <c r="F36" s="22"/>
      <c r="G36" s="22">
        <v>879.5</v>
      </c>
      <c r="H36" s="22"/>
      <c r="I36" s="22"/>
      <c r="J36" s="22"/>
    </row>
    <row r="37" spans="1:10" ht="14.1" customHeight="1" x14ac:dyDescent="0.25">
      <c r="A37" s="113"/>
      <c r="B37" s="113"/>
      <c r="C37" s="116"/>
      <c r="D37" s="25" t="s">
        <v>69</v>
      </c>
      <c r="E37" s="21">
        <f t="shared" si="23"/>
        <v>0</v>
      </c>
      <c r="F37" s="22"/>
      <c r="G37" s="22"/>
      <c r="H37" s="22"/>
      <c r="I37" s="22"/>
      <c r="J37" s="22"/>
    </row>
    <row r="38" spans="1:10" ht="27" customHeight="1" x14ac:dyDescent="0.25">
      <c r="A38" s="113"/>
      <c r="B38" s="113"/>
      <c r="C38" s="116"/>
      <c r="D38" s="26" t="s">
        <v>70</v>
      </c>
      <c r="E38" s="21">
        <f t="shared" si="23"/>
        <v>0</v>
      </c>
      <c r="F38" s="22"/>
      <c r="G38" s="22"/>
      <c r="H38" s="22"/>
      <c r="I38" s="22"/>
      <c r="J38" s="22"/>
    </row>
    <row r="39" spans="1:10" ht="24" customHeight="1" x14ac:dyDescent="0.25">
      <c r="A39" s="113"/>
      <c r="B39" s="113"/>
      <c r="C39" s="116"/>
      <c r="D39" s="26" t="s">
        <v>71</v>
      </c>
      <c r="E39" s="21">
        <f t="shared" si="23"/>
        <v>0</v>
      </c>
      <c r="F39" s="22"/>
      <c r="G39" s="22"/>
      <c r="H39" s="22"/>
      <c r="I39" s="22"/>
      <c r="J39" s="22"/>
    </row>
    <row r="40" spans="1:10" ht="14.1" customHeight="1" x14ac:dyDescent="0.25">
      <c r="A40" s="114"/>
      <c r="B40" s="114"/>
      <c r="C40" s="117"/>
      <c r="D40" s="26" t="s">
        <v>72</v>
      </c>
      <c r="E40" s="21">
        <f>SUM(F40:J40)</f>
        <v>0</v>
      </c>
      <c r="F40" s="22"/>
      <c r="G40" s="22"/>
      <c r="H40" s="22"/>
      <c r="I40" s="22"/>
      <c r="J40" s="22"/>
    </row>
    <row r="41" spans="1:10" ht="14.1" customHeight="1" x14ac:dyDescent="0.25">
      <c r="A41" s="108" t="s">
        <v>4</v>
      </c>
      <c r="B41" s="108" t="s">
        <v>9</v>
      </c>
      <c r="C41" s="111" t="s">
        <v>10</v>
      </c>
      <c r="D41" s="9" t="s">
        <v>46</v>
      </c>
      <c r="E41" s="10">
        <f t="shared" si="23"/>
        <v>6579.9</v>
      </c>
      <c r="F41" s="11">
        <f t="shared" ref="F41:G41" si="24">F42+F48+F49+F50</f>
        <v>5516.0999999999995</v>
      </c>
      <c r="G41" s="11">
        <f t="shared" si="24"/>
        <v>1063.8</v>
      </c>
      <c r="H41" s="11">
        <f t="shared" ref="H41:J41" si="25">H42+H48+H49+H50</f>
        <v>0</v>
      </c>
      <c r="I41" s="11">
        <f t="shared" si="25"/>
        <v>0</v>
      </c>
      <c r="J41" s="11">
        <f t="shared" si="25"/>
        <v>0</v>
      </c>
    </row>
    <row r="42" spans="1:10" ht="15.75" customHeight="1" x14ac:dyDescent="0.25">
      <c r="A42" s="108"/>
      <c r="B42" s="108"/>
      <c r="C42" s="111"/>
      <c r="D42" s="12" t="s">
        <v>64</v>
      </c>
      <c r="E42" s="13">
        <f t="shared" si="23"/>
        <v>6579.9</v>
      </c>
      <c r="F42" s="14">
        <f t="shared" ref="F42" si="26">F44+F47</f>
        <v>5516.0999999999995</v>
      </c>
      <c r="G42" s="14">
        <f>G44+G47</f>
        <v>1063.8</v>
      </c>
      <c r="H42" s="14">
        <f t="shared" ref="H42:I42" si="27">H44+H47</f>
        <v>0</v>
      </c>
      <c r="I42" s="14">
        <f t="shared" si="27"/>
        <v>0</v>
      </c>
      <c r="J42" s="14">
        <f>J44+J47+J45</f>
        <v>0</v>
      </c>
    </row>
    <row r="43" spans="1:10" ht="14.1" customHeight="1" x14ac:dyDescent="0.25">
      <c r="A43" s="108"/>
      <c r="B43" s="108"/>
      <c r="C43" s="111"/>
      <c r="D43" s="15" t="s">
        <v>65</v>
      </c>
      <c r="E43" s="13"/>
      <c r="F43" s="14"/>
      <c r="G43" s="14"/>
      <c r="H43" s="14"/>
      <c r="I43" s="14"/>
      <c r="J43" s="14"/>
    </row>
    <row r="44" spans="1:10" ht="24.75" customHeight="1" x14ac:dyDescent="0.25">
      <c r="A44" s="108"/>
      <c r="B44" s="108"/>
      <c r="C44" s="111"/>
      <c r="D44" s="15" t="s">
        <v>66</v>
      </c>
      <c r="E44" s="13">
        <f t="shared" ref="E44:E52" si="28">SUM(F44:J44)</f>
        <v>6579.9</v>
      </c>
      <c r="F44" s="14">
        <f>'5'!L48</f>
        <v>5516.0999999999995</v>
      </c>
      <c r="G44" s="14">
        <f>'5'!M48</f>
        <v>1063.8</v>
      </c>
      <c r="H44" s="14">
        <f>'5'!N48</f>
        <v>0</v>
      </c>
      <c r="I44" s="14">
        <f>'5'!O48</f>
        <v>0</v>
      </c>
      <c r="J44" s="14">
        <f>'5'!P48</f>
        <v>0</v>
      </c>
    </row>
    <row r="45" spans="1:10" ht="14.1" customHeight="1" x14ac:dyDescent="0.25">
      <c r="A45" s="108"/>
      <c r="B45" s="108"/>
      <c r="C45" s="111"/>
      <c r="D45" s="15" t="s">
        <v>67</v>
      </c>
      <c r="E45" s="13">
        <f t="shared" si="28"/>
        <v>0</v>
      </c>
      <c r="F45" s="14"/>
      <c r="G45" s="14"/>
      <c r="H45" s="14"/>
      <c r="I45" s="14"/>
      <c r="J45" s="14"/>
    </row>
    <row r="46" spans="1:10" ht="22.5" x14ac:dyDescent="0.25">
      <c r="A46" s="108"/>
      <c r="B46" s="108"/>
      <c r="C46" s="111"/>
      <c r="D46" s="15" t="s">
        <v>68</v>
      </c>
      <c r="E46" s="13">
        <f t="shared" si="28"/>
        <v>0</v>
      </c>
      <c r="F46" s="14"/>
      <c r="G46" s="14"/>
      <c r="H46" s="14"/>
      <c r="I46" s="14"/>
      <c r="J46" s="14"/>
    </row>
    <row r="47" spans="1:10" ht="14.1" customHeight="1" x14ac:dyDescent="0.25">
      <c r="A47" s="108"/>
      <c r="B47" s="108"/>
      <c r="C47" s="111"/>
      <c r="D47" s="15" t="s">
        <v>69</v>
      </c>
      <c r="E47" s="13">
        <f t="shared" si="28"/>
        <v>0</v>
      </c>
      <c r="F47" s="14"/>
      <c r="G47" s="14"/>
      <c r="H47" s="14"/>
      <c r="I47" s="14"/>
      <c r="J47" s="14"/>
    </row>
    <row r="48" spans="1:10" ht="27" customHeight="1" x14ac:dyDescent="0.25">
      <c r="A48" s="108"/>
      <c r="B48" s="108"/>
      <c r="C48" s="111"/>
      <c r="D48" s="16" t="s">
        <v>70</v>
      </c>
      <c r="E48" s="13">
        <f t="shared" si="28"/>
        <v>0</v>
      </c>
      <c r="F48" s="14"/>
      <c r="G48" s="14"/>
      <c r="H48" s="14"/>
      <c r="I48" s="14"/>
      <c r="J48" s="14"/>
    </row>
    <row r="49" spans="1:10" ht="24" customHeight="1" x14ac:dyDescent="0.25">
      <c r="A49" s="108"/>
      <c r="B49" s="108"/>
      <c r="C49" s="111"/>
      <c r="D49" s="16" t="s">
        <v>71</v>
      </c>
      <c r="E49" s="13">
        <f t="shared" si="28"/>
        <v>0</v>
      </c>
      <c r="F49" s="14"/>
      <c r="G49" s="14"/>
      <c r="H49" s="14"/>
      <c r="I49" s="14"/>
      <c r="J49" s="14"/>
    </row>
    <row r="50" spans="1:10" ht="14.1" customHeight="1" x14ac:dyDescent="0.25">
      <c r="A50" s="109"/>
      <c r="B50" s="109"/>
      <c r="C50" s="111"/>
      <c r="D50" s="16" t="s">
        <v>72</v>
      </c>
      <c r="E50" s="13">
        <f>SUM(F50:J50)</f>
        <v>0</v>
      </c>
      <c r="F50" s="14"/>
      <c r="G50" s="14"/>
      <c r="H50" s="14"/>
      <c r="I50" s="14"/>
      <c r="J50" s="14"/>
    </row>
    <row r="51" spans="1:10" x14ac:dyDescent="0.25">
      <c r="A51" s="108" t="s">
        <v>4</v>
      </c>
      <c r="B51" s="108" t="s">
        <v>11</v>
      </c>
      <c r="C51" s="111" t="s">
        <v>12</v>
      </c>
      <c r="D51" s="9" t="s">
        <v>46</v>
      </c>
      <c r="E51" s="10">
        <f t="shared" si="28"/>
        <v>48233.399999999994</v>
      </c>
      <c r="F51" s="10">
        <f t="shared" ref="F51:G51" si="29">F52+F58+F59+F60</f>
        <v>33192.400000000001</v>
      </c>
      <c r="G51" s="10">
        <f t="shared" si="29"/>
        <v>3849.6000000000004</v>
      </c>
      <c r="H51" s="10">
        <f t="shared" ref="H51:J51" si="30">H52+H58+H59+H60</f>
        <v>3703.7</v>
      </c>
      <c r="I51" s="10">
        <f t="shared" si="30"/>
        <v>3730.1000000000004</v>
      </c>
      <c r="J51" s="10">
        <f t="shared" si="30"/>
        <v>3757.6000000000004</v>
      </c>
    </row>
    <row r="52" spans="1:10" x14ac:dyDescent="0.25">
      <c r="A52" s="108"/>
      <c r="B52" s="108"/>
      <c r="C52" s="111"/>
      <c r="D52" s="12" t="s">
        <v>64</v>
      </c>
      <c r="E52" s="13">
        <f t="shared" si="28"/>
        <v>48233.399999999994</v>
      </c>
      <c r="F52" s="14">
        <f t="shared" ref="F52:G52" si="31">F54+F55</f>
        <v>33192.400000000001</v>
      </c>
      <c r="G52" s="14">
        <f t="shared" si="31"/>
        <v>3849.6000000000004</v>
      </c>
      <c r="H52" s="14">
        <f t="shared" ref="H52:I52" si="32">H54+H55</f>
        <v>3703.7</v>
      </c>
      <c r="I52" s="14">
        <f t="shared" si="32"/>
        <v>3730.1000000000004</v>
      </c>
      <c r="J52" s="14">
        <f>J54+J55</f>
        <v>3757.6000000000004</v>
      </c>
    </row>
    <row r="53" spans="1:10" x14ac:dyDescent="0.25">
      <c r="A53" s="108"/>
      <c r="B53" s="108"/>
      <c r="C53" s="111"/>
      <c r="D53" s="15" t="s">
        <v>65</v>
      </c>
      <c r="E53" s="13"/>
      <c r="F53" s="14"/>
      <c r="G53" s="14"/>
      <c r="H53" s="14"/>
      <c r="I53" s="14"/>
      <c r="J53" s="14"/>
    </row>
    <row r="54" spans="1:10" ht="22.5" x14ac:dyDescent="0.25">
      <c r="A54" s="108"/>
      <c r="B54" s="108"/>
      <c r="C54" s="111"/>
      <c r="D54" s="15" t="s">
        <v>66</v>
      </c>
      <c r="E54" s="13">
        <f t="shared" ref="E54:E60" si="33">SUM(F54:J54)</f>
        <v>48233.399999999994</v>
      </c>
      <c r="F54" s="14">
        <f>'5'!L52</f>
        <v>33192.400000000001</v>
      </c>
      <c r="G54" s="14">
        <f>'5'!M52</f>
        <v>3849.6000000000004</v>
      </c>
      <c r="H54" s="14">
        <f>'5'!N52</f>
        <v>3703.7</v>
      </c>
      <c r="I54" s="14">
        <f>'5'!O52</f>
        <v>3730.1000000000004</v>
      </c>
      <c r="J54" s="14">
        <f>'5'!P52</f>
        <v>3757.6000000000004</v>
      </c>
    </row>
    <row r="55" spans="1:10" x14ac:dyDescent="0.25">
      <c r="A55" s="108"/>
      <c r="B55" s="108"/>
      <c r="C55" s="111"/>
      <c r="D55" s="15" t="s">
        <v>67</v>
      </c>
      <c r="E55" s="13">
        <f t="shared" si="33"/>
        <v>0</v>
      </c>
      <c r="F55" s="14"/>
      <c r="G55" s="14"/>
      <c r="H55" s="14"/>
      <c r="I55" s="14"/>
      <c r="J55" s="14"/>
    </row>
    <row r="56" spans="1:10" ht="22.5" x14ac:dyDescent="0.25">
      <c r="A56" s="108"/>
      <c r="B56" s="108"/>
      <c r="C56" s="111"/>
      <c r="D56" s="15" t="s">
        <v>68</v>
      </c>
      <c r="E56" s="13">
        <f t="shared" si="33"/>
        <v>0</v>
      </c>
      <c r="F56" s="14"/>
      <c r="G56" s="14"/>
      <c r="H56" s="14"/>
      <c r="I56" s="14"/>
      <c r="J56" s="14"/>
    </row>
    <row r="57" spans="1:10" x14ac:dyDescent="0.25">
      <c r="A57" s="108"/>
      <c r="B57" s="108"/>
      <c r="C57" s="111"/>
      <c r="D57" s="15" t="s">
        <v>69</v>
      </c>
      <c r="E57" s="13">
        <f t="shared" si="33"/>
        <v>0</v>
      </c>
      <c r="F57" s="14"/>
      <c r="G57" s="14"/>
      <c r="H57" s="14"/>
      <c r="I57" s="14"/>
      <c r="J57" s="14"/>
    </row>
    <row r="58" spans="1:10" ht="24.75" customHeight="1" x14ac:dyDescent="0.25">
      <c r="A58" s="108"/>
      <c r="B58" s="108"/>
      <c r="C58" s="111"/>
      <c r="D58" s="16" t="s">
        <v>70</v>
      </c>
      <c r="E58" s="13">
        <f t="shared" si="33"/>
        <v>0</v>
      </c>
      <c r="F58" s="14"/>
      <c r="G58" s="14"/>
      <c r="H58" s="14"/>
      <c r="I58" s="14"/>
      <c r="J58" s="14"/>
    </row>
    <row r="59" spans="1:10" ht="26.25" customHeight="1" x14ac:dyDescent="0.25">
      <c r="A59" s="108"/>
      <c r="B59" s="108"/>
      <c r="C59" s="111"/>
      <c r="D59" s="16" t="s">
        <v>71</v>
      </c>
      <c r="E59" s="13">
        <f t="shared" si="33"/>
        <v>0</v>
      </c>
      <c r="F59" s="14"/>
      <c r="G59" s="14"/>
      <c r="H59" s="14"/>
      <c r="I59" s="14"/>
      <c r="J59" s="14"/>
    </row>
    <row r="60" spans="1:10" x14ac:dyDescent="0.25">
      <c r="A60" s="109"/>
      <c r="B60" s="109"/>
      <c r="C60" s="111"/>
      <c r="D60" s="16" t="s">
        <v>72</v>
      </c>
      <c r="E60" s="13">
        <f t="shared" si="33"/>
        <v>0</v>
      </c>
      <c r="F60" s="14"/>
      <c r="G60" s="14"/>
      <c r="H60" s="14"/>
      <c r="I60" s="14"/>
      <c r="J60" s="14"/>
    </row>
  </sheetData>
  <mergeCells count="26">
    <mergeCell ref="A51:A60"/>
    <mergeCell ref="B51:B60"/>
    <mergeCell ref="C51:C60"/>
    <mergeCell ref="A31:A40"/>
    <mergeCell ref="B31:B40"/>
    <mergeCell ref="C31:C40"/>
    <mergeCell ref="A41:A50"/>
    <mergeCell ref="B41:B50"/>
    <mergeCell ref="C41:C50"/>
    <mergeCell ref="A11:A20"/>
    <mergeCell ref="B11:B20"/>
    <mergeCell ref="C11:C20"/>
    <mergeCell ref="A21:A30"/>
    <mergeCell ref="B21:B30"/>
    <mergeCell ref="C21:C30"/>
    <mergeCell ref="A6:J6"/>
    <mergeCell ref="A8:B9"/>
    <mergeCell ref="C8:C10"/>
    <mergeCell ref="D8:D10"/>
    <mergeCell ref="E8:J8"/>
    <mergeCell ref="E9:E10"/>
    <mergeCell ref="F9:F10"/>
    <mergeCell ref="G9:G10"/>
    <mergeCell ref="H9:H10"/>
    <mergeCell ref="I9:I10"/>
    <mergeCell ref="J9:J10"/>
  </mergeCells>
  <pageMargins left="0.39370078740157483" right="0.19685039370078741" top="0.78740157480314965" bottom="0.39370078740157483" header="0.31496062992125984" footer="0.31496062992125984"/>
  <pageSetup paperSize="9" scale="85" fitToHeight="0" orientation="landscape" r:id="rId1"/>
  <headerFooter alignWithMargins="0">
    <oddFooter>&amp;C&amp;P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</vt:lpstr>
      <vt:lpstr>6</vt:lpstr>
      <vt:lpstr>'5'!Заголовки_для_печати</vt:lpstr>
      <vt:lpstr>'6'!Заголовки_для_печати</vt:lpstr>
      <vt:lpstr>'5'!Область_печати</vt:lpstr>
      <vt:lpstr>'6'!Область_печати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2023-01-20T11:47:17Z</cp:lastPrinted>
  <dcterms:created xsi:type="dcterms:W3CDTF">2019-10-07T05:59:09Z</dcterms:created>
  <dcterms:modified xsi:type="dcterms:W3CDTF">2023-07-24T07:58:17Z</dcterms:modified>
</cp:coreProperties>
</file>