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O14" i="2"/>
  <c r="AO15"/>
  <c r="AO25"/>
  <c r="AO26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N51"/>
  <c r="AO54"/>
  <c r="O23"/>
  <c r="P23"/>
  <c r="Q23"/>
  <c r="R23"/>
  <c r="S23"/>
  <c r="T23"/>
  <c r="U23"/>
  <c r="V23"/>
  <c r="W23"/>
  <c r="X23"/>
  <c r="Y23"/>
  <c r="Z23"/>
  <c r="AA23"/>
  <c r="AB23"/>
  <c r="AC23"/>
  <c r="AD23"/>
  <c r="AE23"/>
  <c r="N23"/>
  <c r="AE55"/>
  <c r="AE47"/>
  <c r="AE44"/>
  <c r="AE37"/>
  <c r="AE34"/>
  <c r="AE29"/>
  <c r="AE19"/>
  <c r="AE17"/>
  <c r="AE8"/>
  <c r="O8"/>
  <c r="P8"/>
  <c r="Q8"/>
  <c r="R8"/>
  <c r="S8"/>
  <c r="T8"/>
  <c r="U8"/>
  <c r="V8"/>
  <c r="W8"/>
  <c r="X8"/>
  <c r="Y8"/>
  <c r="Z8"/>
  <c r="AA8"/>
  <c r="AB8"/>
  <c r="AC8"/>
  <c r="AD8"/>
  <c r="N8"/>
  <c r="O57"/>
  <c r="P57"/>
  <c r="Q57"/>
  <c r="R57"/>
  <c r="S57"/>
  <c r="T57"/>
  <c r="U57"/>
  <c r="V57"/>
  <c r="W57"/>
  <c r="X57"/>
  <c r="Y57"/>
  <c r="Z57"/>
  <c r="AA57"/>
  <c r="AB57"/>
  <c r="AC57"/>
  <c r="AD57"/>
  <c r="AE57"/>
  <c r="N57"/>
  <c r="O55"/>
  <c r="P55"/>
  <c r="Q55"/>
  <c r="R55"/>
  <c r="S55"/>
  <c r="T55"/>
  <c r="U55"/>
  <c r="V55"/>
  <c r="W55"/>
  <c r="X55"/>
  <c r="Y55"/>
  <c r="Z55"/>
  <c r="AA55"/>
  <c r="AB55"/>
  <c r="AC55"/>
  <c r="AD55"/>
  <c r="N55"/>
  <c r="O47"/>
  <c r="P47"/>
  <c r="Q47"/>
  <c r="R47"/>
  <c r="S47"/>
  <c r="T47"/>
  <c r="U47"/>
  <c r="V47"/>
  <c r="W47"/>
  <c r="X47"/>
  <c r="Y47"/>
  <c r="Z47"/>
  <c r="AA47"/>
  <c r="AB47"/>
  <c r="AC47"/>
  <c r="AD47"/>
  <c r="N47"/>
  <c r="O44"/>
  <c r="P44"/>
  <c r="Q44"/>
  <c r="R44"/>
  <c r="S44"/>
  <c r="T44"/>
  <c r="U44"/>
  <c r="V44"/>
  <c r="W44"/>
  <c r="X44"/>
  <c r="Y44"/>
  <c r="Z44"/>
  <c r="AA44"/>
  <c r="AB44"/>
  <c r="AC44"/>
  <c r="AD44"/>
  <c r="N44"/>
  <c r="O37"/>
  <c r="P37"/>
  <c r="Q37"/>
  <c r="R37"/>
  <c r="S37"/>
  <c r="T37"/>
  <c r="U37"/>
  <c r="V37"/>
  <c r="W37"/>
  <c r="X37"/>
  <c r="Y37"/>
  <c r="Z37"/>
  <c r="AA37"/>
  <c r="AB37"/>
  <c r="AC37"/>
  <c r="AD37"/>
  <c r="N37"/>
  <c r="O34"/>
  <c r="P34"/>
  <c r="Q34"/>
  <c r="R34"/>
  <c r="S34"/>
  <c r="T34"/>
  <c r="U34"/>
  <c r="V34"/>
  <c r="W34"/>
  <c r="X34"/>
  <c r="Y34"/>
  <c r="Z34"/>
  <c r="AA34"/>
  <c r="AB34"/>
  <c r="AC34"/>
  <c r="AD34"/>
  <c r="N34"/>
  <c r="O29"/>
  <c r="P29"/>
  <c r="Q29"/>
  <c r="R29"/>
  <c r="S29"/>
  <c r="T29"/>
  <c r="U29"/>
  <c r="V29"/>
  <c r="W29"/>
  <c r="X29"/>
  <c r="Y29"/>
  <c r="Z29"/>
  <c r="AA29"/>
  <c r="AB29"/>
  <c r="AC29"/>
  <c r="AD29"/>
  <c r="N29"/>
  <c r="O19"/>
  <c r="P19"/>
  <c r="Q19"/>
  <c r="R19"/>
  <c r="S19"/>
  <c r="T19"/>
  <c r="U19"/>
  <c r="V19"/>
  <c r="W19"/>
  <c r="X19"/>
  <c r="Y19"/>
  <c r="Z19"/>
  <c r="AA19"/>
  <c r="AB19"/>
  <c r="AC19"/>
  <c r="AD19"/>
  <c r="N19"/>
  <c r="O17"/>
  <c r="P17"/>
  <c r="Q17"/>
  <c r="R17"/>
  <c r="S17"/>
  <c r="T17"/>
  <c r="U17"/>
  <c r="V17"/>
  <c r="W17"/>
  <c r="X17"/>
  <c r="Y17"/>
  <c r="Z17"/>
  <c r="AA17"/>
  <c r="AB17"/>
  <c r="AC17"/>
  <c r="AD17"/>
  <c r="N17"/>
  <c r="AO9"/>
  <c r="AO10"/>
  <c r="AO11"/>
  <c r="AO12"/>
  <c r="AO13"/>
  <c r="AO16"/>
  <c r="AO18"/>
  <c r="AO20"/>
  <c r="AO21"/>
  <c r="AO22"/>
  <c r="AO24"/>
  <c r="AO27"/>
  <c r="AO28"/>
  <c r="AO30"/>
  <c r="AO31"/>
  <c r="AO32"/>
  <c r="AO33"/>
  <c r="AO35"/>
  <c r="AO36"/>
  <c r="AO38"/>
  <c r="AO39"/>
  <c r="AO40"/>
  <c r="AO41"/>
  <c r="AO42"/>
  <c r="AO43"/>
  <c r="AO45"/>
  <c r="AO46"/>
  <c r="AO48"/>
  <c r="AO49"/>
  <c r="AO50"/>
  <c r="AO52"/>
  <c r="AO53"/>
  <c r="AO56"/>
  <c r="AO58"/>
  <c r="AO59"/>
  <c r="AO60"/>
  <c r="AO61"/>
  <c r="N62" l="1"/>
  <c r="AE62"/>
  <c r="X62"/>
  <c r="Y62"/>
  <c r="Z62"/>
  <c r="AA62"/>
  <c r="AO47"/>
  <c r="AO17"/>
  <c r="AO34"/>
  <c r="AO55"/>
  <c r="V62"/>
  <c r="AO57"/>
  <c r="AO51"/>
  <c r="AO29"/>
  <c r="AD62"/>
  <c r="O62"/>
  <c r="AC62"/>
  <c r="P62"/>
  <c r="Q62"/>
  <c r="R62"/>
  <c r="S62"/>
  <c r="T62"/>
  <c r="AB62"/>
  <c r="U62"/>
  <c r="W62"/>
  <c r="AO8"/>
  <c r="AO37"/>
  <c r="AO23"/>
  <c r="AO44"/>
  <c r="AO19"/>
  <c r="AO62" l="1"/>
</calcChain>
</file>

<file path=xl/sharedStrings.xml><?xml version="1.0" encoding="utf-8"?>
<sst xmlns="http://schemas.openxmlformats.org/spreadsheetml/2006/main" count="374" uniqueCount="145">
  <si>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</si>
  <si>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</si>
  <si>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</si>
  <si>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</si>
  <si>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</si>
  <si>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</si>
  <si>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</si>
  <si>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</si>
  <si>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</si>
  <si>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</si>
  <si>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</si>
  <si>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</si>
  <si>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</si>
  <si>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</si>
  <si>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</si>
  <si>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</si>
  <si>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</si>
  <si>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</si>
  <si>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</si>
  <si>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</si>
  <si>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</si>
  <si>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</si>
  <si>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</si>
  <si>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</si>
  <si>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</si>
  <si>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</si>
  <si>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</si>
  <si>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</si>
  <si>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</si>
  <si>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</si>
  <si>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</si>
  <si>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</si>
  <si>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</si>
  <si>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</si>
  <si>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</si>
  <si>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</si>
  <si>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</si>
  <si>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</si>
  <si>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</si>
  <si>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</si>
  <si>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</si>
  <si>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</si>
  <si>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</si>
  <si>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</si>
  <si>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</si>
  <si>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</si>
  <si>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</si>
  <si>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</si>
  <si>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</si>
  <si>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</si>
  <si>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</si>
  <si>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</si>
  <si>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</si>
  <si>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</si>
  <si>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</si>
  <si>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</si>
  <si>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</si>
  <si>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</si>
  <si>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</si>
  <si>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</si>
  <si>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</si>
  <si>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</si>
  <si>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</si>
  <si>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</si>
  <si>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</si>
  <si>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</si>
  <si>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</si>
  <si>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</si>
  <si>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</si>
  <si>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</si>
  <si>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</si>
  <si>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</si>
  <si>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</si>
  <si>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</si>
  <si>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</si>
  <si>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</si>
  <si>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</si>
  <si>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</si>
  <si>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</si>
  <si>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</si>
  <si>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</si>
  <si>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</si>
  <si>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</si>
  <si>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</si>
  <si>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</si>
  <si>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</si>
  <si>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</si>
  <si>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</si>
  <si>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</si>
  <si>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</si>
  <si>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</si>
  <si>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</si>
  <si>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</si>
  <si>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</si>
  <si>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</si>
  <si>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</si>
  <si>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</si>
  <si>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</si>
  <si>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</si>
  <si>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</si>
  <si>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</si>
  <si>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</si>
  <si>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</si>
  <si>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</si>
  <si>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</si>
  <si>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</si>
  <si>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</si>
  <si>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</si>
  <si>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</si>
  <si>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</si>
  <si>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</si>
  <si>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</si>
  <si>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</si>
  <si>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</si>
  <si>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</si>
  <si>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</si>
  <si>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</si>
  <si>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</si>
  <si>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</si>
  <si>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</si>
  <si>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</si>
  <si>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Единица измерения: руб.</t>
  </si>
  <si>
    <t>Причины отклонений от планового процента исполнения</t>
  </si>
  <si>
    <t>0107</t>
  </si>
  <si>
    <t>Обеспечение проведения выборов и референдумов</t>
  </si>
  <si>
    <t>0406</t>
  </si>
  <si>
    <t>Водное хозяйство</t>
  </si>
  <si>
    <t xml:space="preserve">Оплата работ «по факту» на основании актов выполненных работ. </t>
  </si>
  <si>
    <t>Исполнение бюджета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"Муниципальный округ Балезинский район Удмуртской Республики" по расходам</t>
  </si>
  <si>
    <t>Сезонность осуществления расходов.</t>
  </si>
  <si>
    <t>Длительность проведения конкурсных процедур.</t>
  </si>
  <si>
    <t>0408</t>
  </si>
  <si>
    <t>Транспорт</t>
  </si>
  <si>
    <t>Спорт высших достижений</t>
  </si>
  <si>
    <t>Аукцион на организацию пассажирских перевозок по муниципальным маршрутам регулярных перевозок по регулируемым тарифам признан несостоявшимся в связи с отсутствием заявок.</t>
  </si>
  <si>
    <t>Неравномерность расходов в течение года по фонду оплаты труда в связи с досрочной выплатой заработной платы в декабре, отпускными и больничными.</t>
  </si>
  <si>
    <t>с пояснением причин исполнения менее 45 %</t>
  </si>
  <si>
    <t>за период с 01.01.2023г. по 30.06.2023г.</t>
  </si>
  <si>
    <t>Срок выполнения работ по мероприятиям в области энергоэффективности в соответствии с контрактом до 01.10.2023 года.</t>
  </si>
  <si>
    <t>Отсутствие заявлений на оказание материальной помощи из резервного фонда.</t>
  </si>
  <si>
    <t>Неравномерность расходов в течение года по фонду оплаты труда в связи с досрочной выплатой заработной платы в декабре, отпускными и больничными, отсутствие денежных средств в бюджете для оплаты текущих расходов по содержанию органов местного самоуправления.</t>
  </si>
  <si>
    <t>Сезонность осуществления расходов, доведение лимитов бюджетных обязательств из бюджета Удмуртской Республики 29.06.2023 года.</t>
  </si>
  <si>
    <t xml:space="preserve">Сезонность осуществления расходов, экономия, сложившаяся по результатам проведения конкурсных процедур, доведение лимитов бюджетных обязательств из бюджета Удмуртской Республики 29.06.2023 года. </t>
  </si>
  <si>
    <t xml:space="preserve">Доведение лимитов бюджетных обязательств из бюджета Удмуртской Республики 26.06.2023 года. </t>
  </si>
  <si>
    <t>Выполнение работ в соответствии с Планом природоохранных мероприятий Удмуртской Республики.</t>
  </si>
</sst>
</file>

<file path=xl/styles.xml><?xml version="1.0" encoding="utf-8"?>
<styleSheet xmlns="http://schemas.openxmlformats.org/spreadsheetml/2006/main">
  <fonts count="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0" borderId="2" xfId="32" applyNumberFormat="1" applyFill="1" applyAlignment="1" applyProtection="1">
      <alignment horizontal="right" vertical="top" shrinkToFit="1"/>
    </xf>
    <xf numFmtId="4" fontId="3" fillId="2" borderId="2" xfId="32" applyNumberFormat="1" applyAlignment="1" applyProtection="1">
      <alignment horizontal="right" vertical="top" shrinkToFit="1"/>
    </xf>
    <xf numFmtId="10" fontId="3" fillId="2" borderId="2" xfId="33" applyNumberFormat="1" applyAlignment="1" applyProtection="1">
      <alignment horizontal="right" vertical="top" shrinkToFit="1"/>
    </xf>
    <xf numFmtId="4" fontId="3" fillId="2" borderId="4" xfId="32" applyNumberFormat="1" applyBorder="1" applyAlignment="1" applyProtection="1">
      <alignment horizontal="right" vertical="top" shrinkToFit="1"/>
    </xf>
    <xf numFmtId="10" fontId="1" fillId="0" borderId="3" xfId="2" applyNumberFormat="1" applyBorder="1" applyAlignment="1" applyProtection="1">
      <alignment vertical="top"/>
    </xf>
    <xf numFmtId="4" fontId="3" fillId="0" borderId="2" xfId="35" applyNumberFormat="1" applyFill="1" applyAlignment="1" applyProtection="1">
      <alignment horizontal="right" vertical="top" shrinkToFit="1"/>
    </xf>
    <xf numFmtId="4" fontId="3" fillId="3" borderId="2" xfId="35" applyNumberFormat="1" applyAlignment="1" applyProtection="1">
      <alignment horizontal="right" vertical="top" shrinkToFit="1"/>
    </xf>
    <xf numFmtId="10" fontId="3" fillId="3" borderId="2" xfId="36" applyNumberFormat="1" applyAlignment="1" applyProtection="1">
      <alignment horizontal="right" vertical="top" shrinkToFit="1"/>
    </xf>
    <xf numFmtId="4" fontId="3" fillId="3" borderId="4" xfId="35" applyNumberFormat="1" applyBorder="1" applyAlignment="1" applyProtection="1">
      <alignment horizontal="right" vertical="top" shrinkToFit="1"/>
    </xf>
    <xf numFmtId="49" fontId="1" fillId="0" borderId="2" xfId="31" applyNumberFormat="1" applyProtection="1">
      <alignment horizontal="center" vertical="top" shrinkToFit="1"/>
    </xf>
    <xf numFmtId="0" fontId="0" fillId="0" borderId="0" xfId="0" applyFill="1" applyProtection="1">
      <protection locked="0"/>
    </xf>
    <xf numFmtId="0" fontId="5" fillId="5" borderId="3" xfId="0" applyFont="1" applyFill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 applyProtection="1">
      <alignment horizontal="justify" vertical="top"/>
      <protection locked="0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1" xfId="4" applyNumberFormat="1" applyAlignment="1" applyProtection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4"/>
  <sheetViews>
    <sheetView showGridLines="0" tabSelected="1" zoomScaleSheetLayoutView="100" workbookViewId="0">
      <pane ySplit="7" topLeftCell="A27" activePane="bottomLeft" state="frozen"/>
      <selection pane="bottomLeft" activeCell="AP36" sqref="AP36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1.7109375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42" width="43.85546875" style="1" customWidth="1"/>
    <col min="43" max="16384" width="9.140625" style="1"/>
  </cols>
  <sheetData>
    <row r="1" spans="1:42" ht="44.25" customHeight="1">
      <c r="A1" s="73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ht="15.2" customHeight="1">
      <c r="A2" s="75" t="s">
        <v>137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</row>
    <row r="3" spans="1:42" ht="15.95" customHeight="1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5.7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3"/>
      <c r="AN4" s="3"/>
      <c r="AO4" s="2"/>
    </row>
    <row r="5" spans="1:42" ht="12.75" customHeight="1">
      <c r="A5" s="74" t="s">
        <v>121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ht="26.25" customHeight="1">
      <c r="A6" s="34" t="s">
        <v>0</v>
      </c>
      <c r="B6" s="76" t="s">
        <v>1</v>
      </c>
      <c r="C6" s="78" t="s">
        <v>2</v>
      </c>
      <c r="D6" s="80" t="s">
        <v>3</v>
      </c>
      <c r="E6" s="82" t="s">
        <v>4</v>
      </c>
      <c r="F6" s="84" t="s">
        <v>5</v>
      </c>
      <c r="G6" s="36" t="s">
        <v>6</v>
      </c>
      <c r="H6" s="38" t="s">
        <v>7</v>
      </c>
      <c r="I6" s="42" t="s">
        <v>7</v>
      </c>
      <c r="J6" s="44" t="s">
        <v>7</v>
      </c>
      <c r="K6" s="46" t="s">
        <v>7</v>
      </c>
      <c r="L6" s="48" t="s">
        <v>7</v>
      </c>
      <c r="M6" s="50" t="s">
        <v>7</v>
      </c>
      <c r="N6" s="30" t="s">
        <v>8</v>
      </c>
      <c r="O6" s="32" t="s">
        <v>7</v>
      </c>
      <c r="P6" s="56" t="s">
        <v>7</v>
      </c>
      <c r="Q6" s="58" t="s">
        <v>7</v>
      </c>
      <c r="R6" s="60" t="s">
        <v>7</v>
      </c>
      <c r="S6" s="62" t="s">
        <v>7</v>
      </c>
      <c r="T6" s="64" t="s">
        <v>7</v>
      </c>
      <c r="U6" s="66" t="s">
        <v>7</v>
      </c>
      <c r="V6" s="68" t="s">
        <v>9</v>
      </c>
      <c r="W6" s="70" t="s">
        <v>7</v>
      </c>
      <c r="X6" s="4" t="s">
        <v>7</v>
      </c>
      <c r="Y6" s="28" t="s">
        <v>7</v>
      </c>
      <c r="Z6" s="28" t="s">
        <v>10</v>
      </c>
      <c r="AA6" s="28" t="s">
        <v>11</v>
      </c>
      <c r="AB6" s="28" t="s">
        <v>12</v>
      </c>
      <c r="AC6" s="28" t="s">
        <v>13</v>
      </c>
      <c r="AD6" s="4" t="s">
        <v>7</v>
      </c>
      <c r="AE6" s="28" t="s">
        <v>14</v>
      </c>
      <c r="AF6" s="28" t="s">
        <v>7</v>
      </c>
      <c r="AG6" s="28" t="s">
        <v>7</v>
      </c>
      <c r="AH6" s="4" t="s">
        <v>7</v>
      </c>
      <c r="AI6" s="28" t="s">
        <v>15</v>
      </c>
      <c r="AJ6" s="28" t="s">
        <v>16</v>
      </c>
      <c r="AK6" s="28" t="s">
        <v>17</v>
      </c>
      <c r="AL6" s="28" t="s">
        <v>7</v>
      </c>
      <c r="AM6" s="28" t="s">
        <v>7</v>
      </c>
      <c r="AN6" s="40" t="s">
        <v>7</v>
      </c>
      <c r="AO6" s="40" t="s">
        <v>17</v>
      </c>
      <c r="AP6" s="72" t="s">
        <v>122</v>
      </c>
    </row>
    <row r="7" spans="1:42">
      <c r="A7" s="35"/>
      <c r="B7" s="77"/>
      <c r="C7" s="79"/>
      <c r="D7" s="81"/>
      <c r="E7" s="83"/>
      <c r="F7" s="85"/>
      <c r="G7" s="37"/>
      <c r="H7" s="39"/>
      <c r="I7" s="43"/>
      <c r="J7" s="45"/>
      <c r="K7" s="47"/>
      <c r="L7" s="49"/>
      <c r="M7" s="51"/>
      <c r="N7" s="31"/>
      <c r="O7" s="33"/>
      <c r="P7" s="57"/>
      <c r="Q7" s="59"/>
      <c r="R7" s="61"/>
      <c r="S7" s="63"/>
      <c r="T7" s="65"/>
      <c r="U7" s="67"/>
      <c r="V7" s="69"/>
      <c r="W7" s="71"/>
      <c r="X7" s="4"/>
      <c r="Y7" s="29"/>
      <c r="Z7" s="29"/>
      <c r="AA7" s="29"/>
      <c r="AB7" s="29"/>
      <c r="AC7" s="29"/>
      <c r="AD7" s="4"/>
      <c r="AE7" s="29"/>
      <c r="AF7" s="29"/>
      <c r="AG7" s="29"/>
      <c r="AH7" s="4"/>
      <c r="AI7" s="29"/>
      <c r="AJ7" s="29"/>
      <c r="AK7" s="29"/>
      <c r="AL7" s="29"/>
      <c r="AM7" s="29"/>
      <c r="AN7" s="41"/>
      <c r="AO7" s="41"/>
      <c r="AP7" s="72"/>
    </row>
    <row r="8" spans="1:42">
      <c r="A8" s="5" t="s">
        <v>18</v>
      </c>
      <c r="B8" s="6" t="s">
        <v>19</v>
      </c>
      <c r="C8" s="6" t="s">
        <v>20</v>
      </c>
      <c r="D8" s="6" t="s">
        <v>21</v>
      </c>
      <c r="E8" s="6" t="s">
        <v>19</v>
      </c>
      <c r="F8" s="6" t="s">
        <v>19</v>
      </c>
      <c r="G8" s="6"/>
      <c r="H8" s="6"/>
      <c r="I8" s="6"/>
      <c r="J8" s="6"/>
      <c r="K8" s="6"/>
      <c r="L8" s="6"/>
      <c r="M8" s="7">
        <v>0</v>
      </c>
      <c r="N8" s="10">
        <f>N9+N10+N11+N12+N13+N15+N16+N14</f>
        <v>132515949.90000001</v>
      </c>
      <c r="O8" s="10">
        <f t="shared" ref="O8:AD8" si="0">O9+O10+O11+O12+O13+O15+O16+O14</f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>AE9+AE10+AE11+AE12+AE13+AE14+AE16</f>
        <v>61065959.810000002</v>
      </c>
      <c r="AF8" s="11">
        <v>0</v>
      </c>
      <c r="AG8" s="11">
        <v>0</v>
      </c>
      <c r="AH8" s="11">
        <v>21432869.109999999</v>
      </c>
      <c r="AI8" s="11">
        <v>-21432869.109999999</v>
      </c>
      <c r="AJ8" s="11">
        <v>27167326.010000002</v>
      </c>
      <c r="AK8" s="12">
        <v>0.44100376669434244</v>
      </c>
      <c r="AL8" s="11">
        <v>0</v>
      </c>
      <c r="AM8" s="12">
        <v>0.44100376669434244</v>
      </c>
      <c r="AN8" s="13">
        <v>0</v>
      </c>
      <c r="AO8" s="14">
        <f>AE8/N8</f>
        <v>0.46081969646734577</v>
      </c>
      <c r="AP8" s="24"/>
    </row>
    <row r="9" spans="1:42" ht="60" outlineLevel="1">
      <c r="A9" s="5" t="s">
        <v>22</v>
      </c>
      <c r="B9" s="6" t="s">
        <v>19</v>
      </c>
      <c r="C9" s="6" t="s">
        <v>23</v>
      </c>
      <c r="D9" s="6" t="s">
        <v>21</v>
      </c>
      <c r="E9" s="6" t="s">
        <v>19</v>
      </c>
      <c r="F9" s="6" t="s">
        <v>19</v>
      </c>
      <c r="G9" s="6"/>
      <c r="H9" s="6"/>
      <c r="I9" s="6"/>
      <c r="J9" s="6"/>
      <c r="K9" s="6"/>
      <c r="L9" s="6"/>
      <c r="M9" s="7">
        <v>0</v>
      </c>
      <c r="N9" s="10">
        <v>2260000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900210.88</v>
      </c>
      <c r="AF9" s="11">
        <v>0</v>
      </c>
      <c r="AG9" s="11">
        <v>0</v>
      </c>
      <c r="AH9" s="11">
        <v>827685.03</v>
      </c>
      <c r="AI9" s="11">
        <v>-827685.03</v>
      </c>
      <c r="AJ9" s="11">
        <v>1283714.97</v>
      </c>
      <c r="AK9" s="12">
        <v>0.39200768684285309</v>
      </c>
      <c r="AL9" s="11">
        <v>0</v>
      </c>
      <c r="AM9" s="12">
        <v>0.39200768684285309</v>
      </c>
      <c r="AN9" s="13">
        <v>0</v>
      </c>
      <c r="AO9" s="14">
        <f t="shared" ref="AO9:AO62" si="1">AE9/N9</f>
        <v>0.3983233982300885</v>
      </c>
      <c r="AP9" s="25" t="s">
        <v>135</v>
      </c>
    </row>
    <row r="10" spans="1:42" ht="63.75" outlineLevel="1">
      <c r="A10" s="5" t="s">
        <v>24</v>
      </c>
      <c r="B10" s="6" t="s">
        <v>19</v>
      </c>
      <c r="C10" s="6" t="s">
        <v>25</v>
      </c>
      <c r="D10" s="6" t="s">
        <v>21</v>
      </c>
      <c r="E10" s="6" t="s">
        <v>19</v>
      </c>
      <c r="F10" s="6" t="s">
        <v>19</v>
      </c>
      <c r="G10" s="6"/>
      <c r="H10" s="6"/>
      <c r="I10" s="6"/>
      <c r="J10" s="6"/>
      <c r="K10" s="6"/>
      <c r="L10" s="6"/>
      <c r="M10" s="7">
        <v>0</v>
      </c>
      <c r="N10" s="10">
        <v>1659700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705461.38</v>
      </c>
      <c r="AF10" s="11">
        <v>0</v>
      </c>
      <c r="AG10" s="11">
        <v>0</v>
      </c>
      <c r="AH10" s="11">
        <v>607799.6</v>
      </c>
      <c r="AI10" s="11">
        <v>-607799.6</v>
      </c>
      <c r="AJ10" s="11">
        <v>891400.4</v>
      </c>
      <c r="AK10" s="12">
        <v>0.40541595517609391</v>
      </c>
      <c r="AL10" s="11">
        <v>0</v>
      </c>
      <c r="AM10" s="12">
        <v>0.40541595517609391</v>
      </c>
      <c r="AN10" s="13">
        <v>0</v>
      </c>
      <c r="AO10" s="14">
        <f t="shared" si="1"/>
        <v>0.42505355184671928</v>
      </c>
      <c r="AP10" s="25" t="s">
        <v>135</v>
      </c>
    </row>
    <row r="11" spans="1:42" ht="105" outlineLevel="1">
      <c r="A11" s="5" t="s">
        <v>26</v>
      </c>
      <c r="B11" s="6" t="s">
        <v>19</v>
      </c>
      <c r="C11" s="6" t="s">
        <v>27</v>
      </c>
      <c r="D11" s="6" t="s">
        <v>21</v>
      </c>
      <c r="E11" s="6" t="s">
        <v>19</v>
      </c>
      <c r="F11" s="6" t="s">
        <v>19</v>
      </c>
      <c r="G11" s="6"/>
      <c r="H11" s="6"/>
      <c r="I11" s="6"/>
      <c r="J11" s="6"/>
      <c r="K11" s="6"/>
      <c r="L11" s="6"/>
      <c r="M11" s="7">
        <v>0</v>
      </c>
      <c r="N11" s="10">
        <v>55027018.659999996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24557785.420000002</v>
      </c>
      <c r="AF11" s="11">
        <v>0</v>
      </c>
      <c r="AG11" s="11">
        <v>0</v>
      </c>
      <c r="AH11" s="11">
        <v>13848405.029999999</v>
      </c>
      <c r="AI11" s="11">
        <v>-13848405.029999999</v>
      </c>
      <c r="AJ11" s="11">
        <v>17862923.300000001</v>
      </c>
      <c r="AK11" s="12">
        <v>0.436702142713427</v>
      </c>
      <c r="AL11" s="11">
        <v>0</v>
      </c>
      <c r="AM11" s="12">
        <v>0.436702142713427</v>
      </c>
      <c r="AN11" s="13">
        <v>0</v>
      </c>
      <c r="AO11" s="14">
        <f t="shared" si="1"/>
        <v>0.44628595221080808</v>
      </c>
      <c r="AP11" s="25" t="s">
        <v>140</v>
      </c>
    </row>
    <row r="12" spans="1:42" outlineLevel="1">
      <c r="A12" s="5" t="s">
        <v>28</v>
      </c>
      <c r="B12" s="6" t="s">
        <v>19</v>
      </c>
      <c r="C12" s="6" t="s">
        <v>29</v>
      </c>
      <c r="D12" s="6" t="s">
        <v>21</v>
      </c>
      <c r="E12" s="6" t="s">
        <v>19</v>
      </c>
      <c r="F12" s="6" t="s">
        <v>19</v>
      </c>
      <c r="G12" s="6"/>
      <c r="H12" s="6"/>
      <c r="I12" s="6"/>
      <c r="J12" s="6"/>
      <c r="K12" s="6"/>
      <c r="L12" s="6"/>
      <c r="M12" s="7">
        <v>0</v>
      </c>
      <c r="N12" s="10">
        <v>7700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7699.8</v>
      </c>
      <c r="AF12" s="11">
        <v>0</v>
      </c>
      <c r="AG12" s="11">
        <v>0</v>
      </c>
      <c r="AH12" s="11">
        <v>4776.5</v>
      </c>
      <c r="AI12" s="11">
        <v>-4776.5</v>
      </c>
      <c r="AJ12" s="11">
        <v>14223.5</v>
      </c>
      <c r="AK12" s="12">
        <v>0.25139473684210528</v>
      </c>
      <c r="AL12" s="11">
        <v>0</v>
      </c>
      <c r="AM12" s="12">
        <v>0.25139473684210528</v>
      </c>
      <c r="AN12" s="13">
        <v>0</v>
      </c>
      <c r="AO12" s="14">
        <f t="shared" si="1"/>
        <v>0.99997402597402596</v>
      </c>
      <c r="AP12" s="23"/>
    </row>
    <row r="13" spans="1:42" ht="51" outlineLevel="1">
      <c r="A13" s="5" t="s">
        <v>30</v>
      </c>
      <c r="B13" s="6" t="s">
        <v>19</v>
      </c>
      <c r="C13" s="6" t="s">
        <v>31</v>
      </c>
      <c r="D13" s="6" t="s">
        <v>21</v>
      </c>
      <c r="E13" s="6" t="s">
        <v>19</v>
      </c>
      <c r="F13" s="6" t="s">
        <v>19</v>
      </c>
      <c r="G13" s="6"/>
      <c r="H13" s="6"/>
      <c r="I13" s="6"/>
      <c r="J13" s="6"/>
      <c r="K13" s="6"/>
      <c r="L13" s="6"/>
      <c r="M13" s="7">
        <v>0</v>
      </c>
      <c r="N13" s="10">
        <v>7317500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v>3332022.56</v>
      </c>
      <c r="AF13" s="11">
        <v>0</v>
      </c>
      <c r="AG13" s="11">
        <v>0</v>
      </c>
      <c r="AH13" s="11">
        <v>3461556.8</v>
      </c>
      <c r="AI13" s="11">
        <v>-3461556.8</v>
      </c>
      <c r="AJ13" s="11">
        <v>4510343.2</v>
      </c>
      <c r="AK13" s="12">
        <v>0.43421979703709279</v>
      </c>
      <c r="AL13" s="11">
        <v>0</v>
      </c>
      <c r="AM13" s="12">
        <v>0.43421979703709279</v>
      </c>
      <c r="AN13" s="13">
        <v>0</v>
      </c>
      <c r="AO13" s="14">
        <f t="shared" si="1"/>
        <v>0.45534985445848991</v>
      </c>
      <c r="AP13" s="24"/>
    </row>
    <row r="14" spans="1:42" ht="25.5" hidden="1" outlineLevel="1">
      <c r="A14" s="5" t="s">
        <v>124</v>
      </c>
      <c r="B14" s="6"/>
      <c r="C14" s="19" t="s">
        <v>123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2"/>
      <c r="AL14" s="11"/>
      <c r="AM14" s="12"/>
      <c r="AN14" s="13"/>
      <c r="AO14" s="14" t="e">
        <f t="shared" si="1"/>
        <v>#DIV/0!</v>
      </c>
      <c r="AP14" s="23"/>
    </row>
    <row r="15" spans="1:42" ht="30" outlineLevel="1">
      <c r="A15" s="5" t="s">
        <v>32</v>
      </c>
      <c r="B15" s="6" t="s">
        <v>19</v>
      </c>
      <c r="C15" s="6" t="s">
        <v>33</v>
      </c>
      <c r="D15" s="6" t="s">
        <v>21</v>
      </c>
      <c r="E15" s="6" t="s">
        <v>19</v>
      </c>
      <c r="F15" s="6" t="s">
        <v>19</v>
      </c>
      <c r="G15" s="6"/>
      <c r="H15" s="6"/>
      <c r="I15" s="6"/>
      <c r="J15" s="6"/>
      <c r="K15" s="6"/>
      <c r="L15" s="6"/>
      <c r="M15" s="7">
        <v>0</v>
      </c>
      <c r="N15" s="10">
        <v>4400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50000</v>
      </c>
      <c r="AK15" s="12">
        <v>0</v>
      </c>
      <c r="AL15" s="11">
        <v>0</v>
      </c>
      <c r="AM15" s="12">
        <v>0</v>
      </c>
      <c r="AN15" s="13">
        <v>0</v>
      </c>
      <c r="AO15" s="14">
        <f t="shared" si="1"/>
        <v>0</v>
      </c>
      <c r="AP15" s="23" t="s">
        <v>139</v>
      </c>
    </row>
    <row r="16" spans="1:42" ht="33" customHeight="1" outlineLevel="1">
      <c r="A16" s="5" t="s">
        <v>34</v>
      </c>
      <c r="B16" s="6" t="s">
        <v>19</v>
      </c>
      <c r="C16" s="6" t="s">
        <v>35</v>
      </c>
      <c r="D16" s="6" t="s">
        <v>21</v>
      </c>
      <c r="E16" s="6" t="s">
        <v>19</v>
      </c>
      <c r="F16" s="6" t="s">
        <v>19</v>
      </c>
      <c r="G16" s="6"/>
      <c r="H16" s="6"/>
      <c r="I16" s="6"/>
      <c r="J16" s="6"/>
      <c r="K16" s="6"/>
      <c r="L16" s="6"/>
      <c r="M16" s="7">
        <v>0</v>
      </c>
      <c r="N16" s="10">
        <v>66239631.240000002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31562779.77</v>
      </c>
      <c r="AF16" s="11">
        <v>0</v>
      </c>
      <c r="AG16" s="11">
        <v>0</v>
      </c>
      <c r="AH16" s="11">
        <v>2682646.15</v>
      </c>
      <c r="AI16" s="11">
        <v>-2682646.15</v>
      </c>
      <c r="AJ16" s="11">
        <v>2554720.64</v>
      </c>
      <c r="AK16" s="12">
        <v>0.51221276980679065</v>
      </c>
      <c r="AL16" s="11">
        <v>0</v>
      </c>
      <c r="AM16" s="12">
        <v>0.51221276980679065</v>
      </c>
      <c r="AN16" s="13">
        <v>0</v>
      </c>
      <c r="AO16" s="14">
        <f t="shared" si="1"/>
        <v>0.47649389314444496</v>
      </c>
      <c r="AP16" s="23"/>
    </row>
    <row r="17" spans="1:46">
      <c r="A17" s="5" t="s">
        <v>36</v>
      </c>
      <c r="B17" s="6" t="s">
        <v>19</v>
      </c>
      <c r="C17" s="6" t="s">
        <v>37</v>
      </c>
      <c r="D17" s="6" t="s">
        <v>21</v>
      </c>
      <c r="E17" s="6" t="s">
        <v>19</v>
      </c>
      <c r="F17" s="6" t="s">
        <v>19</v>
      </c>
      <c r="G17" s="6"/>
      <c r="H17" s="6"/>
      <c r="I17" s="6"/>
      <c r="J17" s="6"/>
      <c r="K17" s="6"/>
      <c r="L17" s="6"/>
      <c r="M17" s="7">
        <v>0</v>
      </c>
      <c r="N17" s="10">
        <f>N18</f>
        <v>2305423.4</v>
      </c>
      <c r="O17" s="10">
        <f t="shared" ref="O17:AD17" si="2">O18</f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si="2"/>
        <v>0</v>
      </c>
      <c r="W17" s="10">
        <f t="shared" si="2"/>
        <v>0</v>
      </c>
      <c r="X17" s="10">
        <f t="shared" si="2"/>
        <v>0</v>
      </c>
      <c r="Y17" s="10">
        <f t="shared" si="2"/>
        <v>0</v>
      </c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>AE18</f>
        <v>1006540.37</v>
      </c>
      <c r="AF17" s="11">
        <v>0</v>
      </c>
      <c r="AG17" s="11">
        <v>0</v>
      </c>
      <c r="AH17" s="11">
        <v>1213900</v>
      </c>
      <c r="AI17" s="11">
        <v>-1213900</v>
      </c>
      <c r="AJ17" s="11">
        <v>1141400</v>
      </c>
      <c r="AK17" s="12">
        <v>0.51539082070224596</v>
      </c>
      <c r="AL17" s="11">
        <v>0</v>
      </c>
      <c r="AM17" s="12">
        <v>0.51539082070224596</v>
      </c>
      <c r="AN17" s="13">
        <v>0</v>
      </c>
      <c r="AO17" s="14">
        <f t="shared" si="1"/>
        <v>0.43659675268325987</v>
      </c>
      <c r="AP17" s="25"/>
    </row>
    <row r="18" spans="1:46" ht="60" outlineLevel="1">
      <c r="A18" s="5" t="s">
        <v>38</v>
      </c>
      <c r="B18" s="6" t="s">
        <v>19</v>
      </c>
      <c r="C18" s="6" t="s">
        <v>39</v>
      </c>
      <c r="D18" s="6" t="s">
        <v>21</v>
      </c>
      <c r="E18" s="6" t="s">
        <v>19</v>
      </c>
      <c r="F18" s="6" t="s">
        <v>19</v>
      </c>
      <c r="G18" s="6"/>
      <c r="H18" s="6"/>
      <c r="I18" s="6"/>
      <c r="J18" s="6"/>
      <c r="K18" s="6"/>
      <c r="L18" s="6"/>
      <c r="M18" s="7">
        <v>0</v>
      </c>
      <c r="N18" s="10">
        <v>2305423.4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1006540.37</v>
      </c>
      <c r="AF18" s="11">
        <v>0</v>
      </c>
      <c r="AG18" s="11">
        <v>0</v>
      </c>
      <c r="AH18" s="11">
        <v>1213900</v>
      </c>
      <c r="AI18" s="11">
        <v>-1213900</v>
      </c>
      <c r="AJ18" s="11">
        <v>1141400</v>
      </c>
      <c r="AK18" s="12">
        <v>0.51539082070224596</v>
      </c>
      <c r="AL18" s="11">
        <v>0</v>
      </c>
      <c r="AM18" s="12">
        <v>0.51539082070224596</v>
      </c>
      <c r="AN18" s="13">
        <v>0</v>
      </c>
      <c r="AO18" s="14">
        <f t="shared" si="1"/>
        <v>0.43659675268325987</v>
      </c>
      <c r="AP18" s="25" t="s">
        <v>135</v>
      </c>
    </row>
    <row r="19" spans="1:46" ht="25.5">
      <c r="A19" s="5" t="s">
        <v>40</v>
      </c>
      <c r="B19" s="6" t="s">
        <v>19</v>
      </c>
      <c r="C19" s="6" t="s">
        <v>41</v>
      </c>
      <c r="D19" s="6" t="s">
        <v>21</v>
      </c>
      <c r="E19" s="6" t="s">
        <v>19</v>
      </c>
      <c r="F19" s="6" t="s">
        <v>19</v>
      </c>
      <c r="G19" s="6"/>
      <c r="H19" s="6"/>
      <c r="I19" s="6"/>
      <c r="J19" s="6"/>
      <c r="K19" s="6"/>
      <c r="L19" s="6"/>
      <c r="M19" s="7">
        <v>0</v>
      </c>
      <c r="N19" s="10">
        <f>N20+N21+N22</f>
        <v>3205846.04</v>
      </c>
      <c r="O19" s="10">
        <f t="shared" ref="O19:AD19" si="3">O20+O21+O22</f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  <c r="T19" s="10">
        <f t="shared" si="3"/>
        <v>0</v>
      </c>
      <c r="U19" s="10">
        <f t="shared" si="3"/>
        <v>0</v>
      </c>
      <c r="V19" s="10">
        <f t="shared" si="3"/>
        <v>1363608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6228.24</v>
      </c>
      <c r="AA19" s="10">
        <f t="shared" si="3"/>
        <v>6228.24</v>
      </c>
      <c r="AB19" s="10">
        <f t="shared" si="3"/>
        <v>789005.15</v>
      </c>
      <c r="AC19" s="10">
        <f t="shared" si="3"/>
        <v>0</v>
      </c>
      <c r="AD19" s="10">
        <f t="shared" si="3"/>
        <v>0</v>
      </c>
      <c r="AE19" s="10">
        <f>AE21+AE22</f>
        <v>1087224.1200000001</v>
      </c>
      <c r="AF19" s="11">
        <v>0</v>
      </c>
      <c r="AG19" s="11">
        <v>0</v>
      </c>
      <c r="AH19" s="11">
        <v>913602.85</v>
      </c>
      <c r="AI19" s="11">
        <v>-913602.85</v>
      </c>
      <c r="AJ19" s="11">
        <v>1148005.1499999999</v>
      </c>
      <c r="AK19" s="12">
        <v>0.44315061350169382</v>
      </c>
      <c r="AL19" s="11">
        <v>0</v>
      </c>
      <c r="AM19" s="12">
        <v>0.44315061350169382</v>
      </c>
      <c r="AN19" s="13">
        <v>0</v>
      </c>
      <c r="AO19" s="14">
        <f t="shared" si="1"/>
        <v>0.33913797058077066</v>
      </c>
      <c r="AP19" s="25"/>
    </row>
    <row r="20" spans="1:46" ht="51" hidden="1" outlineLevel="1">
      <c r="A20" s="5" t="s">
        <v>42</v>
      </c>
      <c r="B20" s="6" t="s">
        <v>19</v>
      </c>
      <c r="C20" s="6" t="s">
        <v>43</v>
      </c>
      <c r="D20" s="6" t="s">
        <v>21</v>
      </c>
      <c r="E20" s="6" t="s">
        <v>19</v>
      </c>
      <c r="F20" s="6" t="s">
        <v>19</v>
      </c>
      <c r="G20" s="6"/>
      <c r="H20" s="6"/>
      <c r="I20" s="6"/>
      <c r="J20" s="6"/>
      <c r="K20" s="6"/>
      <c r="L20" s="6"/>
      <c r="M20" s="7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1363608</v>
      </c>
      <c r="W20" s="10">
        <v>0</v>
      </c>
      <c r="X20" s="10">
        <v>0</v>
      </c>
      <c r="Y20" s="10">
        <v>0</v>
      </c>
      <c r="Z20" s="10">
        <v>6228.24</v>
      </c>
      <c r="AA20" s="10">
        <v>6228.24</v>
      </c>
      <c r="AB20" s="10">
        <v>789005.15</v>
      </c>
      <c r="AC20" s="10">
        <v>0</v>
      </c>
      <c r="AD20" s="10">
        <v>0</v>
      </c>
      <c r="AE20" s="10">
        <v>0</v>
      </c>
      <c r="AF20" s="11">
        <v>0</v>
      </c>
      <c r="AG20" s="11">
        <v>0</v>
      </c>
      <c r="AH20" s="11">
        <v>574602.85</v>
      </c>
      <c r="AI20" s="11">
        <v>-574602.85</v>
      </c>
      <c r="AJ20" s="11">
        <v>789005.15</v>
      </c>
      <c r="AK20" s="12">
        <v>0.42138418812444633</v>
      </c>
      <c r="AL20" s="11">
        <v>0</v>
      </c>
      <c r="AM20" s="12">
        <v>0.42138418812444633</v>
      </c>
      <c r="AN20" s="13">
        <v>0</v>
      </c>
      <c r="AO20" s="14" t="e">
        <f t="shared" si="1"/>
        <v>#DIV/0!</v>
      </c>
      <c r="AP20" s="21"/>
    </row>
    <row r="21" spans="1:46" ht="25.5" outlineLevel="1">
      <c r="A21" s="5" t="s">
        <v>44</v>
      </c>
      <c r="B21" s="6" t="s">
        <v>19</v>
      </c>
      <c r="C21" s="6" t="s">
        <v>45</v>
      </c>
      <c r="D21" s="6" t="s">
        <v>21</v>
      </c>
      <c r="E21" s="6" t="s">
        <v>19</v>
      </c>
      <c r="F21" s="6" t="s">
        <v>19</v>
      </c>
      <c r="G21" s="6"/>
      <c r="H21" s="6"/>
      <c r="I21" s="6"/>
      <c r="J21" s="6"/>
      <c r="K21" s="6"/>
      <c r="L21" s="6"/>
      <c r="M21" s="7">
        <v>0</v>
      </c>
      <c r="N21" s="10">
        <v>3166043.6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v>1087224.1200000001</v>
      </c>
      <c r="AF21" s="11">
        <v>0</v>
      </c>
      <c r="AG21" s="11">
        <v>0</v>
      </c>
      <c r="AH21" s="11">
        <v>339000</v>
      </c>
      <c r="AI21" s="11">
        <v>-339000</v>
      </c>
      <c r="AJ21" s="11">
        <v>339000</v>
      </c>
      <c r="AK21" s="12">
        <v>0.5</v>
      </c>
      <c r="AL21" s="11">
        <v>0</v>
      </c>
      <c r="AM21" s="12">
        <v>0.5</v>
      </c>
      <c r="AN21" s="13">
        <v>0</v>
      </c>
      <c r="AO21" s="14">
        <f t="shared" si="1"/>
        <v>0.34340149958768734</v>
      </c>
      <c r="AP21" s="22" t="s">
        <v>129</v>
      </c>
    </row>
    <row r="22" spans="1:46" ht="38.25" outlineLevel="1">
      <c r="A22" s="5" t="s">
        <v>46</v>
      </c>
      <c r="B22" s="6" t="s">
        <v>19</v>
      </c>
      <c r="C22" s="6" t="s">
        <v>47</v>
      </c>
      <c r="D22" s="6" t="s">
        <v>21</v>
      </c>
      <c r="E22" s="6" t="s">
        <v>19</v>
      </c>
      <c r="F22" s="6" t="s">
        <v>19</v>
      </c>
      <c r="G22" s="6"/>
      <c r="H22" s="6"/>
      <c r="I22" s="6"/>
      <c r="J22" s="6"/>
      <c r="K22" s="6"/>
      <c r="L22" s="6"/>
      <c r="M22" s="7">
        <v>0</v>
      </c>
      <c r="N22" s="10">
        <v>39802.44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20000</v>
      </c>
      <c r="AK22" s="12">
        <v>0</v>
      </c>
      <c r="AL22" s="11">
        <v>0</v>
      </c>
      <c r="AM22" s="12">
        <v>0</v>
      </c>
      <c r="AN22" s="13">
        <v>0</v>
      </c>
      <c r="AO22" s="14">
        <f t="shared" si="1"/>
        <v>0</v>
      </c>
      <c r="AP22" s="23" t="s">
        <v>127</v>
      </c>
      <c r="AT22" s="20"/>
    </row>
    <row r="23" spans="1:46">
      <c r="A23" s="5" t="s">
        <v>48</v>
      </c>
      <c r="B23" s="6" t="s">
        <v>19</v>
      </c>
      <c r="C23" s="6" t="s">
        <v>49</v>
      </c>
      <c r="D23" s="6" t="s">
        <v>21</v>
      </c>
      <c r="E23" s="6" t="s">
        <v>19</v>
      </c>
      <c r="F23" s="6" t="s">
        <v>19</v>
      </c>
      <c r="G23" s="6"/>
      <c r="H23" s="6"/>
      <c r="I23" s="6"/>
      <c r="J23" s="6"/>
      <c r="K23" s="6"/>
      <c r="L23" s="6"/>
      <c r="M23" s="7">
        <v>0</v>
      </c>
      <c r="N23" s="10">
        <f>N24+N27+N28+N25+N26</f>
        <v>98559097.730000004</v>
      </c>
      <c r="O23" s="10">
        <f t="shared" ref="O23:AE23" si="4">O24+O27+O28+O25+O26</f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10">
        <f t="shared" si="4"/>
        <v>0</v>
      </c>
      <c r="AA23" s="10">
        <f t="shared" si="4"/>
        <v>0</v>
      </c>
      <c r="AB23" s="10">
        <f t="shared" si="4"/>
        <v>0</v>
      </c>
      <c r="AC23" s="10">
        <f t="shared" si="4"/>
        <v>0</v>
      </c>
      <c r="AD23" s="10">
        <f t="shared" si="4"/>
        <v>0</v>
      </c>
      <c r="AE23" s="10">
        <f t="shared" si="4"/>
        <v>39974586.649999999</v>
      </c>
      <c r="AF23" s="11">
        <v>0</v>
      </c>
      <c r="AG23" s="11">
        <v>0</v>
      </c>
      <c r="AH23" s="11">
        <v>11885101.23</v>
      </c>
      <c r="AI23" s="11">
        <v>-11885101.23</v>
      </c>
      <c r="AJ23" s="11">
        <v>27080728.350000001</v>
      </c>
      <c r="AK23" s="12">
        <v>0.30501342735688269</v>
      </c>
      <c r="AL23" s="11">
        <v>0</v>
      </c>
      <c r="AM23" s="12">
        <v>0.30501342735688269</v>
      </c>
      <c r="AN23" s="13">
        <v>0</v>
      </c>
      <c r="AO23" s="14">
        <f t="shared" si="1"/>
        <v>0.40559002233877284</v>
      </c>
      <c r="AP23" s="25"/>
    </row>
    <row r="24" spans="1:46" ht="30" outlineLevel="1">
      <c r="A24" s="5" t="s">
        <v>50</v>
      </c>
      <c r="B24" s="6" t="s">
        <v>19</v>
      </c>
      <c r="C24" s="6" t="s">
        <v>51</v>
      </c>
      <c r="D24" s="6" t="s">
        <v>21</v>
      </c>
      <c r="E24" s="6" t="s">
        <v>19</v>
      </c>
      <c r="F24" s="6" t="s">
        <v>19</v>
      </c>
      <c r="G24" s="6"/>
      <c r="H24" s="6"/>
      <c r="I24" s="6"/>
      <c r="J24" s="6"/>
      <c r="K24" s="6"/>
      <c r="L24" s="6"/>
      <c r="M24" s="7">
        <v>0</v>
      </c>
      <c r="N24" s="10">
        <v>3272699.18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v>0</v>
      </c>
      <c r="AF24" s="11">
        <v>0</v>
      </c>
      <c r="AG24" s="11">
        <v>0</v>
      </c>
      <c r="AH24" s="11">
        <v>2544510.7200000002</v>
      </c>
      <c r="AI24" s="11">
        <v>-2544510.7200000002</v>
      </c>
      <c r="AJ24" s="11">
        <v>3317589.28</v>
      </c>
      <c r="AK24" s="12">
        <v>0.43406129544020061</v>
      </c>
      <c r="AL24" s="11">
        <v>0</v>
      </c>
      <c r="AM24" s="12">
        <v>0.43406129544020061</v>
      </c>
      <c r="AN24" s="13">
        <v>0</v>
      </c>
      <c r="AO24" s="14">
        <f t="shared" si="1"/>
        <v>0</v>
      </c>
      <c r="AP24" s="23" t="s">
        <v>130</v>
      </c>
    </row>
    <row r="25" spans="1:46" hidden="1" outlineLevel="1">
      <c r="A25" s="5" t="s">
        <v>126</v>
      </c>
      <c r="B25" s="6"/>
      <c r="C25" s="19" t="s">
        <v>125</v>
      </c>
      <c r="D25" s="6"/>
      <c r="E25" s="6"/>
      <c r="F25" s="6"/>
      <c r="G25" s="6"/>
      <c r="H25" s="6"/>
      <c r="I25" s="6"/>
      <c r="J25" s="6"/>
      <c r="K25" s="6"/>
      <c r="L25" s="6"/>
      <c r="M25" s="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2"/>
      <c r="AL25" s="11"/>
      <c r="AM25" s="12"/>
      <c r="AN25" s="13"/>
      <c r="AO25" s="14" t="e">
        <f t="shared" si="1"/>
        <v>#DIV/0!</v>
      </c>
      <c r="AP25" s="24"/>
    </row>
    <row r="26" spans="1:46" ht="75" outlineLevel="1">
      <c r="A26" s="5" t="s">
        <v>132</v>
      </c>
      <c r="B26" s="6"/>
      <c r="C26" s="19" t="s">
        <v>131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10">
        <v>3454551.28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v>0</v>
      </c>
      <c r="AF26" s="11"/>
      <c r="AG26" s="11"/>
      <c r="AH26" s="11"/>
      <c r="AI26" s="11"/>
      <c r="AJ26" s="11"/>
      <c r="AK26" s="12"/>
      <c r="AL26" s="11"/>
      <c r="AM26" s="12"/>
      <c r="AN26" s="13"/>
      <c r="AO26" s="14">
        <f t="shared" si="1"/>
        <v>0</v>
      </c>
      <c r="AP26" s="25" t="s">
        <v>134</v>
      </c>
    </row>
    <row r="27" spans="1:46" ht="25.5" outlineLevel="1">
      <c r="A27" s="5" t="s">
        <v>52</v>
      </c>
      <c r="B27" s="6" t="s">
        <v>19</v>
      </c>
      <c r="C27" s="6" t="s">
        <v>53</v>
      </c>
      <c r="D27" s="6" t="s">
        <v>21</v>
      </c>
      <c r="E27" s="6" t="s">
        <v>19</v>
      </c>
      <c r="F27" s="6" t="s">
        <v>19</v>
      </c>
      <c r="G27" s="6"/>
      <c r="H27" s="6"/>
      <c r="I27" s="6"/>
      <c r="J27" s="6"/>
      <c r="K27" s="6"/>
      <c r="L27" s="6"/>
      <c r="M27" s="7">
        <v>0</v>
      </c>
      <c r="N27" s="10">
        <v>90999125.549999997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v>39945786.509999998</v>
      </c>
      <c r="AF27" s="11">
        <v>0</v>
      </c>
      <c r="AG27" s="11">
        <v>0</v>
      </c>
      <c r="AH27" s="11">
        <v>9333560.4199999999</v>
      </c>
      <c r="AI27" s="11">
        <v>-9333560.4199999999</v>
      </c>
      <c r="AJ27" s="11">
        <v>17964877.579999998</v>
      </c>
      <c r="AK27" s="12">
        <v>0.34190822273420918</v>
      </c>
      <c r="AL27" s="11">
        <v>0</v>
      </c>
      <c r="AM27" s="12">
        <v>0.34190822273420918</v>
      </c>
      <c r="AN27" s="13">
        <v>0</v>
      </c>
      <c r="AO27" s="14">
        <f t="shared" si="1"/>
        <v>0.43896890512482512</v>
      </c>
      <c r="AP27" s="22" t="s">
        <v>129</v>
      </c>
    </row>
    <row r="28" spans="1:46" ht="48" customHeight="1" outlineLevel="1">
      <c r="A28" s="5" t="s">
        <v>54</v>
      </c>
      <c r="B28" s="6" t="s">
        <v>19</v>
      </c>
      <c r="C28" s="6" t="s">
        <v>55</v>
      </c>
      <c r="D28" s="6" t="s">
        <v>21</v>
      </c>
      <c r="E28" s="6" t="s">
        <v>19</v>
      </c>
      <c r="F28" s="6" t="s">
        <v>19</v>
      </c>
      <c r="G28" s="6"/>
      <c r="H28" s="6"/>
      <c r="I28" s="6"/>
      <c r="J28" s="6"/>
      <c r="K28" s="6"/>
      <c r="L28" s="6"/>
      <c r="M28" s="7">
        <v>0</v>
      </c>
      <c r="N28" s="10">
        <v>832721.72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v>28800.14</v>
      </c>
      <c r="AF28" s="11">
        <v>0</v>
      </c>
      <c r="AG28" s="11">
        <v>0</v>
      </c>
      <c r="AH28" s="11">
        <v>7030.09</v>
      </c>
      <c r="AI28" s="11">
        <v>-7030.09</v>
      </c>
      <c r="AJ28" s="11">
        <v>5798261.4900000002</v>
      </c>
      <c r="AK28" s="12">
        <v>1.2109796559090318E-3</v>
      </c>
      <c r="AL28" s="11">
        <v>0</v>
      </c>
      <c r="AM28" s="12">
        <v>1.2109796559090318E-3</v>
      </c>
      <c r="AN28" s="13">
        <v>0</v>
      </c>
      <c r="AO28" s="14">
        <f t="shared" si="1"/>
        <v>3.4585551581385439E-2</v>
      </c>
      <c r="AP28" s="23" t="s">
        <v>138</v>
      </c>
    </row>
    <row r="29" spans="1:46">
      <c r="A29" s="5" t="s">
        <v>56</v>
      </c>
      <c r="B29" s="6" t="s">
        <v>19</v>
      </c>
      <c r="C29" s="6" t="s">
        <v>57</v>
      </c>
      <c r="D29" s="6" t="s">
        <v>21</v>
      </c>
      <c r="E29" s="6" t="s">
        <v>19</v>
      </c>
      <c r="F29" s="6" t="s">
        <v>19</v>
      </c>
      <c r="G29" s="6"/>
      <c r="H29" s="6"/>
      <c r="I29" s="6"/>
      <c r="J29" s="6"/>
      <c r="K29" s="6"/>
      <c r="L29" s="6"/>
      <c r="M29" s="7">
        <v>0</v>
      </c>
      <c r="N29" s="10">
        <f>N30+N31+N32+N33</f>
        <v>139837836.35999998</v>
      </c>
      <c r="O29" s="10">
        <f t="shared" ref="O29:AD29" si="5">O30+O31+O32+O33</f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0">
        <f t="shared" si="5"/>
        <v>0</v>
      </c>
      <c r="U29" s="10">
        <f t="shared" si="5"/>
        <v>0</v>
      </c>
      <c r="V29" s="10">
        <f t="shared" si="5"/>
        <v>0</v>
      </c>
      <c r="W29" s="10">
        <f t="shared" si="5"/>
        <v>0</v>
      </c>
      <c r="X29" s="10">
        <f t="shared" si="5"/>
        <v>0</v>
      </c>
      <c r="Y29" s="10">
        <f t="shared" si="5"/>
        <v>0</v>
      </c>
      <c r="Z29" s="10">
        <f t="shared" si="5"/>
        <v>0</v>
      </c>
      <c r="AA29" s="10">
        <f t="shared" si="5"/>
        <v>0</v>
      </c>
      <c r="AB29" s="10">
        <f t="shared" si="5"/>
        <v>0</v>
      </c>
      <c r="AC29" s="10">
        <f t="shared" si="5"/>
        <v>0</v>
      </c>
      <c r="AD29" s="10">
        <f t="shared" si="5"/>
        <v>0</v>
      </c>
      <c r="AE29" s="10">
        <f>AE30+AE31+AE32+AE33</f>
        <v>49196294.620000005</v>
      </c>
      <c r="AF29" s="11">
        <v>0</v>
      </c>
      <c r="AG29" s="11">
        <v>0</v>
      </c>
      <c r="AH29" s="11">
        <v>445742.3</v>
      </c>
      <c r="AI29" s="11">
        <v>-445742.3</v>
      </c>
      <c r="AJ29" s="11">
        <v>6455573.5099999998</v>
      </c>
      <c r="AK29" s="12">
        <v>6.4588016585782074E-2</v>
      </c>
      <c r="AL29" s="11">
        <v>0</v>
      </c>
      <c r="AM29" s="12">
        <v>6.4588016585782074E-2</v>
      </c>
      <c r="AN29" s="13">
        <v>0</v>
      </c>
      <c r="AO29" s="14">
        <f t="shared" si="1"/>
        <v>0.35180960962059332</v>
      </c>
      <c r="AP29" s="24"/>
    </row>
    <row r="30" spans="1:46" outlineLevel="1">
      <c r="A30" s="5" t="s">
        <v>58</v>
      </c>
      <c r="B30" s="6" t="s">
        <v>19</v>
      </c>
      <c r="C30" s="6" t="s">
        <v>59</v>
      </c>
      <c r="D30" s="6" t="s">
        <v>21</v>
      </c>
      <c r="E30" s="6" t="s">
        <v>19</v>
      </c>
      <c r="F30" s="6" t="s">
        <v>19</v>
      </c>
      <c r="G30" s="6"/>
      <c r="H30" s="6"/>
      <c r="I30" s="6"/>
      <c r="J30" s="6"/>
      <c r="K30" s="6"/>
      <c r="L30" s="6"/>
      <c r="M30" s="7">
        <v>0</v>
      </c>
      <c r="N30" s="10">
        <v>78694700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v>39462341.5</v>
      </c>
      <c r="AF30" s="11">
        <v>0</v>
      </c>
      <c r="AG30" s="11">
        <v>0</v>
      </c>
      <c r="AH30" s="11">
        <v>52525.32</v>
      </c>
      <c r="AI30" s="11">
        <v>-52525.32</v>
      </c>
      <c r="AJ30" s="11">
        <v>1148525.32</v>
      </c>
      <c r="AK30" s="12">
        <v>4.3732810466676077E-2</v>
      </c>
      <c r="AL30" s="11">
        <v>0</v>
      </c>
      <c r="AM30" s="12">
        <v>4.3732810466676077E-2</v>
      </c>
      <c r="AN30" s="13">
        <v>0</v>
      </c>
      <c r="AO30" s="14">
        <f t="shared" si="1"/>
        <v>0.50146123563594502</v>
      </c>
      <c r="AP30" s="23"/>
    </row>
    <row r="31" spans="1:46" ht="66" customHeight="1" outlineLevel="1">
      <c r="A31" s="5" t="s">
        <v>60</v>
      </c>
      <c r="B31" s="6" t="s">
        <v>19</v>
      </c>
      <c r="C31" s="6" t="s">
        <v>61</v>
      </c>
      <c r="D31" s="6" t="s">
        <v>21</v>
      </c>
      <c r="E31" s="6" t="s">
        <v>19</v>
      </c>
      <c r="F31" s="6" t="s">
        <v>19</v>
      </c>
      <c r="G31" s="6"/>
      <c r="H31" s="6"/>
      <c r="I31" s="6"/>
      <c r="J31" s="6"/>
      <c r="K31" s="6"/>
      <c r="L31" s="6"/>
      <c r="M31" s="7">
        <v>0</v>
      </c>
      <c r="N31" s="10">
        <v>49103158.539999999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v>9180031.6999999993</v>
      </c>
      <c r="AF31" s="11">
        <v>0</v>
      </c>
      <c r="AG31" s="11">
        <v>0</v>
      </c>
      <c r="AH31" s="11">
        <v>257925.15</v>
      </c>
      <c r="AI31" s="11">
        <v>-257925.15</v>
      </c>
      <c r="AJ31" s="11">
        <v>5223340.0199999996</v>
      </c>
      <c r="AK31" s="12">
        <v>4.7055769425583184E-2</v>
      </c>
      <c r="AL31" s="11">
        <v>0</v>
      </c>
      <c r="AM31" s="12">
        <v>4.7055769425583184E-2</v>
      </c>
      <c r="AN31" s="13">
        <v>0</v>
      </c>
      <c r="AO31" s="14">
        <f t="shared" si="1"/>
        <v>0.18695399589258274</v>
      </c>
      <c r="AP31" s="22" t="s">
        <v>141</v>
      </c>
    </row>
    <row r="32" spans="1:46" ht="18.75" customHeight="1" outlineLevel="1">
      <c r="A32" s="5" t="s">
        <v>62</v>
      </c>
      <c r="B32" s="6" t="s">
        <v>19</v>
      </c>
      <c r="C32" s="6" t="s">
        <v>63</v>
      </c>
      <c r="D32" s="6" t="s">
        <v>21</v>
      </c>
      <c r="E32" s="6" t="s">
        <v>19</v>
      </c>
      <c r="F32" s="6" t="s">
        <v>19</v>
      </c>
      <c r="G32" s="6"/>
      <c r="H32" s="6"/>
      <c r="I32" s="6"/>
      <c r="J32" s="6"/>
      <c r="K32" s="6"/>
      <c r="L32" s="6"/>
      <c r="M32" s="7">
        <v>0</v>
      </c>
      <c r="N32" s="10">
        <v>11926877.82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>
        <v>531571.4</v>
      </c>
      <c r="AF32" s="11">
        <v>0</v>
      </c>
      <c r="AG32" s="11">
        <v>0</v>
      </c>
      <c r="AH32" s="11">
        <v>104000</v>
      </c>
      <c r="AI32" s="11">
        <v>-104000</v>
      </c>
      <c r="AJ32" s="11">
        <v>16000</v>
      </c>
      <c r="AK32" s="12">
        <v>0.8666666666666667</v>
      </c>
      <c r="AL32" s="11">
        <v>0</v>
      </c>
      <c r="AM32" s="12">
        <v>0.8666666666666667</v>
      </c>
      <c r="AN32" s="13">
        <v>0</v>
      </c>
      <c r="AO32" s="14">
        <f t="shared" si="1"/>
        <v>4.4569199753905081E-2</v>
      </c>
      <c r="AP32" s="22" t="s">
        <v>129</v>
      </c>
    </row>
    <row r="33" spans="1:42" ht="60" outlineLevel="1">
      <c r="A33" s="5" t="s">
        <v>64</v>
      </c>
      <c r="B33" s="6" t="s">
        <v>19</v>
      </c>
      <c r="C33" s="6" t="s">
        <v>65</v>
      </c>
      <c r="D33" s="6" t="s">
        <v>21</v>
      </c>
      <c r="E33" s="6" t="s">
        <v>19</v>
      </c>
      <c r="F33" s="6" t="s">
        <v>19</v>
      </c>
      <c r="G33" s="6"/>
      <c r="H33" s="6"/>
      <c r="I33" s="6"/>
      <c r="J33" s="6"/>
      <c r="K33" s="6"/>
      <c r="L33" s="6"/>
      <c r="M33" s="7">
        <v>0</v>
      </c>
      <c r="N33" s="10">
        <v>113100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>
        <v>22350.02</v>
      </c>
      <c r="AF33" s="11">
        <v>0</v>
      </c>
      <c r="AG33" s="11">
        <v>0</v>
      </c>
      <c r="AH33" s="11">
        <v>31291.83</v>
      </c>
      <c r="AI33" s="11">
        <v>-31291.83</v>
      </c>
      <c r="AJ33" s="11">
        <v>67708.17</v>
      </c>
      <c r="AK33" s="12">
        <v>0.31607909090909092</v>
      </c>
      <c r="AL33" s="11">
        <v>0</v>
      </c>
      <c r="AM33" s="12">
        <v>0.31607909090909092</v>
      </c>
      <c r="AN33" s="13">
        <v>0</v>
      </c>
      <c r="AO33" s="14">
        <f t="shared" si="1"/>
        <v>0.19761290893015032</v>
      </c>
      <c r="AP33" s="25" t="s">
        <v>135</v>
      </c>
    </row>
    <row r="34" spans="1:42">
      <c r="A34" s="5" t="s">
        <v>66</v>
      </c>
      <c r="B34" s="6" t="s">
        <v>19</v>
      </c>
      <c r="C34" s="6" t="s">
        <v>67</v>
      </c>
      <c r="D34" s="6" t="s">
        <v>21</v>
      </c>
      <c r="E34" s="6" t="s">
        <v>19</v>
      </c>
      <c r="F34" s="6" t="s">
        <v>19</v>
      </c>
      <c r="G34" s="6"/>
      <c r="H34" s="6"/>
      <c r="I34" s="6"/>
      <c r="J34" s="6"/>
      <c r="K34" s="6"/>
      <c r="L34" s="6"/>
      <c r="M34" s="7">
        <v>0</v>
      </c>
      <c r="N34" s="10">
        <f>N36</f>
        <v>3177000</v>
      </c>
      <c r="O34" s="10">
        <f t="shared" ref="O34:AD34" si="6">O36</f>
        <v>0</v>
      </c>
      <c r="P34" s="10">
        <f t="shared" si="6"/>
        <v>0</v>
      </c>
      <c r="Q34" s="10">
        <f t="shared" si="6"/>
        <v>0</v>
      </c>
      <c r="R34" s="10">
        <f t="shared" si="6"/>
        <v>0</v>
      </c>
      <c r="S34" s="10">
        <f t="shared" si="6"/>
        <v>0</v>
      </c>
      <c r="T34" s="10">
        <f t="shared" si="6"/>
        <v>0</v>
      </c>
      <c r="U34" s="10">
        <f t="shared" si="6"/>
        <v>0</v>
      </c>
      <c r="V34" s="10">
        <f t="shared" si="6"/>
        <v>0</v>
      </c>
      <c r="W34" s="10">
        <f t="shared" si="6"/>
        <v>0</v>
      </c>
      <c r="X34" s="10">
        <f t="shared" si="6"/>
        <v>0</v>
      </c>
      <c r="Y34" s="10">
        <f t="shared" si="6"/>
        <v>0</v>
      </c>
      <c r="Z34" s="10">
        <f t="shared" si="6"/>
        <v>0</v>
      </c>
      <c r="AA34" s="10">
        <f t="shared" si="6"/>
        <v>0</v>
      </c>
      <c r="AB34" s="10">
        <f t="shared" si="6"/>
        <v>0</v>
      </c>
      <c r="AC34" s="10">
        <f t="shared" si="6"/>
        <v>0</v>
      </c>
      <c r="AD34" s="10">
        <f t="shared" si="6"/>
        <v>0</v>
      </c>
      <c r="AE34" s="10">
        <f>AE36</f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3477080</v>
      </c>
      <c r="AK34" s="12">
        <v>0</v>
      </c>
      <c r="AL34" s="11">
        <v>0</v>
      </c>
      <c r="AM34" s="12">
        <v>0</v>
      </c>
      <c r="AN34" s="13">
        <v>0</v>
      </c>
      <c r="AO34" s="14">
        <f t="shared" si="1"/>
        <v>0</v>
      </c>
      <c r="AP34" s="25"/>
    </row>
    <row r="35" spans="1:42" ht="25.5" hidden="1" outlineLevel="1">
      <c r="A35" s="5" t="s">
        <v>68</v>
      </c>
      <c r="B35" s="6" t="s">
        <v>19</v>
      </c>
      <c r="C35" s="6" t="s">
        <v>69</v>
      </c>
      <c r="D35" s="6" t="s">
        <v>21</v>
      </c>
      <c r="E35" s="6" t="s">
        <v>19</v>
      </c>
      <c r="F35" s="6" t="s">
        <v>19</v>
      </c>
      <c r="G35" s="6"/>
      <c r="H35" s="6"/>
      <c r="I35" s="6"/>
      <c r="J35" s="6"/>
      <c r="K35" s="6"/>
      <c r="L35" s="6"/>
      <c r="M35" s="7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2">
        <v>0</v>
      </c>
      <c r="AL35" s="11">
        <v>0</v>
      </c>
      <c r="AM35" s="12">
        <v>0</v>
      </c>
      <c r="AN35" s="13">
        <v>0</v>
      </c>
      <c r="AO35" s="14" t="e">
        <f t="shared" si="1"/>
        <v>#DIV/0!</v>
      </c>
      <c r="AP35" s="21"/>
    </row>
    <row r="36" spans="1:42" ht="45" outlineLevel="1">
      <c r="A36" s="5" t="s">
        <v>70</v>
      </c>
      <c r="B36" s="6" t="s">
        <v>19</v>
      </c>
      <c r="C36" s="6" t="s">
        <v>71</v>
      </c>
      <c r="D36" s="6" t="s">
        <v>21</v>
      </c>
      <c r="E36" s="6" t="s">
        <v>19</v>
      </c>
      <c r="F36" s="6" t="s">
        <v>19</v>
      </c>
      <c r="G36" s="6"/>
      <c r="H36" s="6"/>
      <c r="I36" s="6"/>
      <c r="J36" s="6"/>
      <c r="K36" s="6"/>
      <c r="L36" s="6"/>
      <c r="M36" s="7">
        <v>0</v>
      </c>
      <c r="N36" s="10">
        <v>3177000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3477080</v>
      </c>
      <c r="AK36" s="12">
        <v>0</v>
      </c>
      <c r="AL36" s="11">
        <v>0</v>
      </c>
      <c r="AM36" s="12">
        <v>0</v>
      </c>
      <c r="AN36" s="13">
        <v>0</v>
      </c>
      <c r="AO36" s="14">
        <f t="shared" si="1"/>
        <v>0</v>
      </c>
      <c r="AP36" s="23" t="s">
        <v>144</v>
      </c>
    </row>
    <row r="37" spans="1:42">
      <c r="A37" s="5" t="s">
        <v>72</v>
      </c>
      <c r="B37" s="6" t="s">
        <v>19</v>
      </c>
      <c r="C37" s="6" t="s">
        <v>73</v>
      </c>
      <c r="D37" s="6" t="s">
        <v>21</v>
      </c>
      <c r="E37" s="6" t="s">
        <v>19</v>
      </c>
      <c r="F37" s="6" t="s">
        <v>19</v>
      </c>
      <c r="G37" s="6"/>
      <c r="H37" s="6"/>
      <c r="I37" s="6"/>
      <c r="J37" s="6"/>
      <c r="K37" s="6"/>
      <c r="L37" s="6"/>
      <c r="M37" s="7">
        <v>0</v>
      </c>
      <c r="N37" s="10">
        <f>N38+N39+N40+N41+N42+N43</f>
        <v>820291050.27999997</v>
      </c>
      <c r="O37" s="10">
        <f t="shared" ref="O37:AD37" si="7">O38+O39+O40+O41+O42+O43</f>
        <v>0</v>
      </c>
      <c r="P37" s="10">
        <f t="shared" si="7"/>
        <v>0</v>
      </c>
      <c r="Q37" s="10">
        <f t="shared" si="7"/>
        <v>0</v>
      </c>
      <c r="R37" s="10">
        <f t="shared" si="7"/>
        <v>0</v>
      </c>
      <c r="S37" s="10">
        <f t="shared" si="7"/>
        <v>0</v>
      </c>
      <c r="T37" s="10">
        <f t="shared" si="7"/>
        <v>0</v>
      </c>
      <c r="U37" s="10">
        <f t="shared" si="7"/>
        <v>0</v>
      </c>
      <c r="V37" s="10">
        <f t="shared" si="7"/>
        <v>275500</v>
      </c>
      <c r="W37" s="10">
        <f t="shared" si="7"/>
        <v>0</v>
      </c>
      <c r="X37" s="10">
        <f t="shared" si="7"/>
        <v>0</v>
      </c>
      <c r="Y37" s="10">
        <f t="shared" si="7"/>
        <v>0</v>
      </c>
      <c r="Z37" s="10">
        <f t="shared" si="7"/>
        <v>269800</v>
      </c>
      <c r="AA37" s="10">
        <f t="shared" si="7"/>
        <v>62275</v>
      </c>
      <c r="AB37" s="10">
        <f t="shared" si="7"/>
        <v>5700</v>
      </c>
      <c r="AC37" s="10">
        <f t="shared" si="7"/>
        <v>0</v>
      </c>
      <c r="AD37" s="10">
        <f t="shared" si="7"/>
        <v>0</v>
      </c>
      <c r="AE37" s="10">
        <f>AE38+AE39+AE40+AE41+AE42+AE43</f>
        <v>425473151.77000004</v>
      </c>
      <c r="AF37" s="11">
        <v>0</v>
      </c>
      <c r="AG37" s="11">
        <v>0</v>
      </c>
      <c r="AH37" s="11">
        <v>363270785.13</v>
      </c>
      <c r="AI37" s="11">
        <v>-363270785.13</v>
      </c>
      <c r="AJ37" s="11">
        <v>320877514.31</v>
      </c>
      <c r="AK37" s="12">
        <v>0.53098251567291799</v>
      </c>
      <c r="AL37" s="11">
        <v>0</v>
      </c>
      <c r="AM37" s="12">
        <v>0.53098251567291799</v>
      </c>
      <c r="AN37" s="13">
        <v>0</v>
      </c>
      <c r="AO37" s="14">
        <f t="shared" si="1"/>
        <v>0.518685595344199</v>
      </c>
      <c r="AP37" s="24"/>
    </row>
    <row r="38" spans="1:42" outlineLevel="1">
      <c r="A38" s="5" t="s">
        <v>74</v>
      </c>
      <c r="B38" s="6" t="s">
        <v>19</v>
      </c>
      <c r="C38" s="6" t="s">
        <v>75</v>
      </c>
      <c r="D38" s="6" t="s">
        <v>21</v>
      </c>
      <c r="E38" s="6" t="s">
        <v>19</v>
      </c>
      <c r="F38" s="6" t="s">
        <v>19</v>
      </c>
      <c r="G38" s="6"/>
      <c r="H38" s="6"/>
      <c r="I38" s="6"/>
      <c r="J38" s="6"/>
      <c r="K38" s="6"/>
      <c r="L38" s="6"/>
      <c r="M38" s="7">
        <v>0</v>
      </c>
      <c r="N38" s="10">
        <v>172493149.53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94968131.819999993</v>
      </c>
      <c r="AF38" s="11">
        <v>0</v>
      </c>
      <c r="AG38" s="11">
        <v>0</v>
      </c>
      <c r="AH38" s="11">
        <v>81696581.060000002</v>
      </c>
      <c r="AI38" s="11">
        <v>-81696581.060000002</v>
      </c>
      <c r="AJ38" s="11">
        <v>92090136.75</v>
      </c>
      <c r="AK38" s="12">
        <v>0.47009680653108593</v>
      </c>
      <c r="AL38" s="11">
        <v>0</v>
      </c>
      <c r="AM38" s="12">
        <v>0.47009680653108593</v>
      </c>
      <c r="AN38" s="13">
        <v>0</v>
      </c>
      <c r="AO38" s="14">
        <f t="shared" si="1"/>
        <v>0.55056175899601822</v>
      </c>
      <c r="AP38" s="22"/>
    </row>
    <row r="39" spans="1:42" outlineLevel="1">
      <c r="A39" s="5" t="s">
        <v>76</v>
      </c>
      <c r="B39" s="6" t="s">
        <v>19</v>
      </c>
      <c r="C39" s="6" t="s">
        <v>77</v>
      </c>
      <c r="D39" s="6" t="s">
        <v>21</v>
      </c>
      <c r="E39" s="6" t="s">
        <v>19</v>
      </c>
      <c r="F39" s="6" t="s">
        <v>19</v>
      </c>
      <c r="G39" s="6"/>
      <c r="H39" s="6"/>
      <c r="I39" s="6"/>
      <c r="J39" s="6"/>
      <c r="K39" s="6"/>
      <c r="L39" s="6"/>
      <c r="M39" s="7">
        <v>0</v>
      </c>
      <c r="N39" s="10">
        <v>538617881.12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>
        <v>291381055.85000002</v>
      </c>
      <c r="AF39" s="11">
        <v>0</v>
      </c>
      <c r="AG39" s="11">
        <v>0</v>
      </c>
      <c r="AH39" s="11">
        <v>251624150.34999999</v>
      </c>
      <c r="AI39" s="11">
        <v>-251624150.34999999</v>
      </c>
      <c r="AJ39" s="11">
        <v>189695038.28</v>
      </c>
      <c r="AK39" s="12">
        <v>0.57016362948351318</v>
      </c>
      <c r="AL39" s="11">
        <v>0</v>
      </c>
      <c r="AM39" s="12">
        <v>0.57016362948351318</v>
      </c>
      <c r="AN39" s="13">
        <v>0</v>
      </c>
      <c r="AO39" s="14">
        <f t="shared" si="1"/>
        <v>0.54097917292330389</v>
      </c>
      <c r="AP39" s="24"/>
    </row>
    <row r="40" spans="1:42" ht="25.5" outlineLevel="1">
      <c r="A40" s="5" t="s">
        <v>78</v>
      </c>
      <c r="B40" s="6" t="s">
        <v>19</v>
      </c>
      <c r="C40" s="6" t="s">
        <v>79</v>
      </c>
      <c r="D40" s="6" t="s">
        <v>21</v>
      </c>
      <c r="E40" s="6" t="s">
        <v>19</v>
      </c>
      <c r="F40" s="6" t="s">
        <v>19</v>
      </c>
      <c r="G40" s="6"/>
      <c r="H40" s="6"/>
      <c r="I40" s="6"/>
      <c r="J40" s="6"/>
      <c r="K40" s="6"/>
      <c r="L40" s="6"/>
      <c r="M40" s="7">
        <v>0</v>
      </c>
      <c r="N40" s="10">
        <v>34764797.939999998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>
        <v>19138959.66</v>
      </c>
      <c r="AF40" s="11">
        <v>0</v>
      </c>
      <c r="AG40" s="11">
        <v>0</v>
      </c>
      <c r="AH40" s="11">
        <v>18957129.559999999</v>
      </c>
      <c r="AI40" s="11">
        <v>-18957129.559999999</v>
      </c>
      <c r="AJ40" s="11">
        <v>19936532.440000001</v>
      </c>
      <c r="AK40" s="12">
        <v>0.48740922261318564</v>
      </c>
      <c r="AL40" s="11">
        <v>0</v>
      </c>
      <c r="AM40" s="12">
        <v>0.48740922261318564</v>
      </c>
      <c r="AN40" s="13">
        <v>0</v>
      </c>
      <c r="AO40" s="14">
        <f t="shared" si="1"/>
        <v>0.55052699265019811</v>
      </c>
      <c r="AP40" s="24"/>
    </row>
    <row r="41" spans="1:42" ht="38.25" hidden="1" outlineLevel="1">
      <c r="A41" s="5" t="s">
        <v>80</v>
      </c>
      <c r="B41" s="6" t="s">
        <v>19</v>
      </c>
      <c r="C41" s="6" t="s">
        <v>81</v>
      </c>
      <c r="D41" s="6" t="s">
        <v>21</v>
      </c>
      <c r="E41" s="6" t="s">
        <v>19</v>
      </c>
      <c r="F41" s="6" t="s">
        <v>19</v>
      </c>
      <c r="G41" s="6"/>
      <c r="H41" s="6"/>
      <c r="I41" s="6"/>
      <c r="J41" s="6"/>
      <c r="K41" s="6"/>
      <c r="L41" s="6"/>
      <c r="M41" s="7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275500</v>
      </c>
      <c r="W41" s="10">
        <v>0</v>
      </c>
      <c r="X41" s="10">
        <v>0</v>
      </c>
      <c r="Y41" s="10">
        <v>0</v>
      </c>
      <c r="Z41" s="10">
        <v>269800</v>
      </c>
      <c r="AA41" s="10">
        <v>62275</v>
      </c>
      <c r="AB41" s="10">
        <v>5700</v>
      </c>
      <c r="AC41" s="10">
        <v>0</v>
      </c>
      <c r="AD41" s="10">
        <v>0</v>
      </c>
      <c r="AE41" s="10">
        <v>0</v>
      </c>
      <c r="AF41" s="11">
        <v>0</v>
      </c>
      <c r="AG41" s="11">
        <v>0</v>
      </c>
      <c r="AH41" s="11">
        <v>62275</v>
      </c>
      <c r="AI41" s="11">
        <v>-62275</v>
      </c>
      <c r="AJ41" s="11">
        <v>213225</v>
      </c>
      <c r="AK41" s="12">
        <v>0.22604355716878402</v>
      </c>
      <c r="AL41" s="11">
        <v>0</v>
      </c>
      <c r="AM41" s="12">
        <v>0.22604355716878402</v>
      </c>
      <c r="AN41" s="13">
        <v>0</v>
      </c>
      <c r="AO41" s="14" t="e">
        <f t="shared" si="1"/>
        <v>#DIV/0!</v>
      </c>
      <c r="AP41" s="23"/>
    </row>
    <row r="42" spans="1:42" ht="45" outlineLevel="1">
      <c r="A42" s="5" t="s">
        <v>82</v>
      </c>
      <c r="B42" s="6" t="s">
        <v>19</v>
      </c>
      <c r="C42" s="6" t="s">
        <v>83</v>
      </c>
      <c r="D42" s="6" t="s">
        <v>21</v>
      </c>
      <c r="E42" s="6" t="s">
        <v>19</v>
      </c>
      <c r="F42" s="6" t="s">
        <v>19</v>
      </c>
      <c r="G42" s="6"/>
      <c r="H42" s="6"/>
      <c r="I42" s="6"/>
      <c r="J42" s="6"/>
      <c r="K42" s="6"/>
      <c r="L42" s="6"/>
      <c r="M42" s="7">
        <v>0</v>
      </c>
      <c r="N42" s="10">
        <v>2927518.47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1238143.71</v>
      </c>
      <c r="AF42" s="11">
        <v>0</v>
      </c>
      <c r="AG42" s="11">
        <v>0</v>
      </c>
      <c r="AH42" s="11">
        <v>762229.19</v>
      </c>
      <c r="AI42" s="11">
        <v>-762229.19</v>
      </c>
      <c r="AJ42" s="11">
        <v>5528526.8099999996</v>
      </c>
      <c r="AK42" s="12">
        <v>0.1211665481859414</v>
      </c>
      <c r="AL42" s="11">
        <v>0</v>
      </c>
      <c r="AM42" s="12">
        <v>0.1211665481859414</v>
      </c>
      <c r="AN42" s="13">
        <v>0</v>
      </c>
      <c r="AO42" s="14">
        <f t="shared" si="1"/>
        <v>0.42293284318715157</v>
      </c>
      <c r="AP42" s="25" t="s">
        <v>143</v>
      </c>
    </row>
    <row r="43" spans="1:42" ht="90" outlineLevel="1">
      <c r="A43" s="5" t="s">
        <v>84</v>
      </c>
      <c r="B43" s="6" t="s">
        <v>19</v>
      </c>
      <c r="C43" s="6" t="s">
        <v>85</v>
      </c>
      <c r="D43" s="6" t="s">
        <v>21</v>
      </c>
      <c r="E43" s="6" t="s">
        <v>19</v>
      </c>
      <c r="F43" s="6" t="s">
        <v>19</v>
      </c>
      <c r="G43" s="6"/>
      <c r="H43" s="6"/>
      <c r="I43" s="6"/>
      <c r="J43" s="6"/>
      <c r="K43" s="6"/>
      <c r="L43" s="6"/>
      <c r="M43" s="7">
        <v>0</v>
      </c>
      <c r="N43" s="10">
        <v>71487703.219999999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v>18746860.73</v>
      </c>
      <c r="AF43" s="11">
        <v>0</v>
      </c>
      <c r="AG43" s="11">
        <v>0</v>
      </c>
      <c r="AH43" s="11">
        <v>10168419.970000001</v>
      </c>
      <c r="AI43" s="11">
        <v>-10168419.970000001</v>
      </c>
      <c r="AJ43" s="11">
        <v>13414055.029999999</v>
      </c>
      <c r="AK43" s="12">
        <v>0.43118544469993075</v>
      </c>
      <c r="AL43" s="11">
        <v>0</v>
      </c>
      <c r="AM43" s="12">
        <v>0.43118544469993075</v>
      </c>
      <c r="AN43" s="13">
        <v>0</v>
      </c>
      <c r="AO43" s="14">
        <f t="shared" si="1"/>
        <v>0.26223895698967176</v>
      </c>
      <c r="AP43" s="22" t="s">
        <v>142</v>
      </c>
    </row>
    <row r="44" spans="1:42">
      <c r="A44" s="5" t="s">
        <v>86</v>
      </c>
      <c r="B44" s="6" t="s">
        <v>19</v>
      </c>
      <c r="C44" s="6" t="s">
        <v>87</v>
      </c>
      <c r="D44" s="6" t="s">
        <v>21</v>
      </c>
      <c r="E44" s="6" t="s">
        <v>19</v>
      </c>
      <c r="F44" s="6" t="s">
        <v>19</v>
      </c>
      <c r="G44" s="6"/>
      <c r="H44" s="6"/>
      <c r="I44" s="6"/>
      <c r="J44" s="6"/>
      <c r="K44" s="6"/>
      <c r="L44" s="6"/>
      <c r="M44" s="7">
        <v>0</v>
      </c>
      <c r="N44" s="10">
        <f>N45+N46</f>
        <v>95628250.599999994</v>
      </c>
      <c r="O44" s="10">
        <f t="shared" ref="O44:AD44" si="8">O45+O46</f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0">
        <f t="shared" si="8"/>
        <v>0</v>
      </c>
      <c r="W44" s="10">
        <f t="shared" si="8"/>
        <v>0</v>
      </c>
      <c r="X44" s="10">
        <f t="shared" si="8"/>
        <v>0</v>
      </c>
      <c r="Y44" s="10">
        <f t="shared" si="8"/>
        <v>0</v>
      </c>
      <c r="Z44" s="10">
        <f t="shared" si="8"/>
        <v>0</v>
      </c>
      <c r="AA44" s="10">
        <f t="shared" si="8"/>
        <v>0</v>
      </c>
      <c r="AB44" s="10">
        <f t="shared" si="8"/>
        <v>0</v>
      </c>
      <c r="AC44" s="10">
        <f t="shared" si="8"/>
        <v>0</v>
      </c>
      <c r="AD44" s="10">
        <f t="shared" si="8"/>
        <v>0</v>
      </c>
      <c r="AE44" s="10">
        <f>AE45+AE46</f>
        <v>47215709.080000006</v>
      </c>
      <c r="AF44" s="11">
        <v>0</v>
      </c>
      <c r="AG44" s="11">
        <v>0</v>
      </c>
      <c r="AH44" s="11">
        <v>56634626.159999996</v>
      </c>
      <c r="AI44" s="11">
        <v>-56634626.159999996</v>
      </c>
      <c r="AJ44" s="11">
        <v>60524838.770000003</v>
      </c>
      <c r="AK44" s="12">
        <v>0.48339778774030628</v>
      </c>
      <c r="AL44" s="11">
        <v>0</v>
      </c>
      <c r="AM44" s="12">
        <v>0.48339778774030628</v>
      </c>
      <c r="AN44" s="13">
        <v>0</v>
      </c>
      <c r="AO44" s="14">
        <f t="shared" si="1"/>
        <v>0.49374226532175008</v>
      </c>
      <c r="AP44" s="24"/>
    </row>
    <row r="45" spans="1:42" outlineLevel="1">
      <c r="A45" s="5" t="s">
        <v>88</v>
      </c>
      <c r="B45" s="6" t="s">
        <v>19</v>
      </c>
      <c r="C45" s="6" t="s">
        <v>89</v>
      </c>
      <c r="D45" s="6" t="s">
        <v>21</v>
      </c>
      <c r="E45" s="6" t="s">
        <v>19</v>
      </c>
      <c r="F45" s="6" t="s">
        <v>19</v>
      </c>
      <c r="G45" s="6"/>
      <c r="H45" s="6"/>
      <c r="I45" s="6"/>
      <c r="J45" s="6"/>
      <c r="K45" s="6"/>
      <c r="L45" s="6"/>
      <c r="M45" s="7">
        <v>0</v>
      </c>
      <c r="N45" s="10">
        <v>92584827.599999994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45727436.630000003</v>
      </c>
      <c r="AF45" s="11">
        <v>0</v>
      </c>
      <c r="AG45" s="11">
        <v>0</v>
      </c>
      <c r="AH45" s="11">
        <v>43331355.109999999</v>
      </c>
      <c r="AI45" s="11">
        <v>-43331355.109999999</v>
      </c>
      <c r="AJ45" s="11">
        <v>46353251.170000002</v>
      </c>
      <c r="AK45" s="12">
        <v>0.48315264912595207</v>
      </c>
      <c r="AL45" s="11">
        <v>0</v>
      </c>
      <c r="AM45" s="12">
        <v>0.48315264912595207</v>
      </c>
      <c r="AN45" s="13">
        <v>0</v>
      </c>
      <c r="AO45" s="14">
        <f t="shared" si="1"/>
        <v>0.49389773481632543</v>
      </c>
      <c r="AP45" s="23"/>
    </row>
    <row r="46" spans="1:42" ht="33.75" customHeight="1" outlineLevel="1">
      <c r="A46" s="5" t="s">
        <v>90</v>
      </c>
      <c r="B46" s="6" t="s">
        <v>19</v>
      </c>
      <c r="C46" s="6" t="s">
        <v>91</v>
      </c>
      <c r="D46" s="6" t="s">
        <v>21</v>
      </c>
      <c r="E46" s="6" t="s">
        <v>19</v>
      </c>
      <c r="F46" s="6" t="s">
        <v>19</v>
      </c>
      <c r="G46" s="6"/>
      <c r="H46" s="6"/>
      <c r="I46" s="6"/>
      <c r="J46" s="6"/>
      <c r="K46" s="6"/>
      <c r="L46" s="6"/>
      <c r="M46" s="7">
        <v>0</v>
      </c>
      <c r="N46" s="10">
        <v>3043423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1488272.45</v>
      </c>
      <c r="AF46" s="11">
        <v>0</v>
      </c>
      <c r="AG46" s="11">
        <v>0</v>
      </c>
      <c r="AH46" s="11">
        <v>13303271.050000001</v>
      </c>
      <c r="AI46" s="11">
        <v>-13303271.050000001</v>
      </c>
      <c r="AJ46" s="11">
        <v>14171587.6</v>
      </c>
      <c r="AK46" s="12">
        <v>0.48419797966822298</v>
      </c>
      <c r="AL46" s="11">
        <v>0</v>
      </c>
      <c r="AM46" s="12">
        <v>0.48419797966822298</v>
      </c>
      <c r="AN46" s="13">
        <v>0</v>
      </c>
      <c r="AO46" s="14">
        <f t="shared" si="1"/>
        <v>0.48901268407316367</v>
      </c>
      <c r="AP46" s="25"/>
    </row>
    <row r="47" spans="1:42">
      <c r="A47" s="5" t="s">
        <v>92</v>
      </c>
      <c r="B47" s="6" t="s">
        <v>19</v>
      </c>
      <c r="C47" s="6" t="s">
        <v>93</v>
      </c>
      <c r="D47" s="6" t="s">
        <v>21</v>
      </c>
      <c r="E47" s="6" t="s">
        <v>19</v>
      </c>
      <c r="F47" s="6" t="s">
        <v>19</v>
      </c>
      <c r="G47" s="6"/>
      <c r="H47" s="6"/>
      <c r="I47" s="6"/>
      <c r="J47" s="6"/>
      <c r="K47" s="6"/>
      <c r="L47" s="6"/>
      <c r="M47" s="7">
        <v>0</v>
      </c>
      <c r="N47" s="10">
        <f>N48+N49+N50</f>
        <v>15817556.299999999</v>
      </c>
      <c r="O47" s="10">
        <f t="shared" ref="O47:AD47" si="9">O48+O49+O50</f>
        <v>0</v>
      </c>
      <c r="P47" s="10">
        <f t="shared" si="9"/>
        <v>0</v>
      </c>
      <c r="Q47" s="10">
        <f t="shared" si="9"/>
        <v>0</v>
      </c>
      <c r="R47" s="10">
        <f t="shared" si="9"/>
        <v>0</v>
      </c>
      <c r="S47" s="10">
        <f t="shared" si="9"/>
        <v>0</v>
      </c>
      <c r="T47" s="10">
        <f t="shared" si="9"/>
        <v>0</v>
      </c>
      <c r="U47" s="10">
        <f t="shared" si="9"/>
        <v>0</v>
      </c>
      <c r="V47" s="10">
        <f t="shared" si="9"/>
        <v>0</v>
      </c>
      <c r="W47" s="10">
        <f t="shared" si="9"/>
        <v>0</v>
      </c>
      <c r="X47" s="10">
        <f t="shared" si="9"/>
        <v>0</v>
      </c>
      <c r="Y47" s="10">
        <f t="shared" si="9"/>
        <v>0</v>
      </c>
      <c r="Z47" s="10">
        <f t="shared" si="9"/>
        <v>0</v>
      </c>
      <c r="AA47" s="10">
        <f t="shared" si="9"/>
        <v>0</v>
      </c>
      <c r="AB47" s="10">
        <f t="shared" si="9"/>
        <v>0</v>
      </c>
      <c r="AC47" s="10">
        <f t="shared" si="9"/>
        <v>0</v>
      </c>
      <c r="AD47" s="10">
        <f t="shared" si="9"/>
        <v>0</v>
      </c>
      <c r="AE47" s="10">
        <f>AE48+AE49+AE50</f>
        <v>9028869.6300000008</v>
      </c>
      <c r="AF47" s="11">
        <v>0</v>
      </c>
      <c r="AG47" s="11">
        <v>0</v>
      </c>
      <c r="AH47" s="11">
        <v>13581617.66</v>
      </c>
      <c r="AI47" s="11">
        <v>-13581617.66</v>
      </c>
      <c r="AJ47" s="11">
        <v>17495656.800000001</v>
      </c>
      <c r="AK47" s="12">
        <v>0.43702731001977319</v>
      </c>
      <c r="AL47" s="11">
        <v>0</v>
      </c>
      <c r="AM47" s="12">
        <v>0.43702731001977319</v>
      </c>
      <c r="AN47" s="13">
        <v>0</v>
      </c>
      <c r="AO47" s="14">
        <f t="shared" si="1"/>
        <v>0.57081318117388347</v>
      </c>
      <c r="AP47" s="25"/>
    </row>
    <row r="48" spans="1:42" outlineLevel="1">
      <c r="A48" s="5" t="s">
        <v>94</v>
      </c>
      <c r="B48" s="6" t="s">
        <v>19</v>
      </c>
      <c r="C48" s="6" t="s">
        <v>95</v>
      </c>
      <c r="D48" s="6" t="s">
        <v>21</v>
      </c>
      <c r="E48" s="6" t="s">
        <v>19</v>
      </c>
      <c r="F48" s="6" t="s">
        <v>19</v>
      </c>
      <c r="G48" s="6"/>
      <c r="H48" s="6"/>
      <c r="I48" s="6"/>
      <c r="J48" s="6"/>
      <c r="K48" s="6"/>
      <c r="L48" s="6"/>
      <c r="M48" s="7">
        <v>0</v>
      </c>
      <c r="N48" s="10">
        <v>1974400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1033697.74</v>
      </c>
      <c r="AF48" s="11">
        <v>0</v>
      </c>
      <c r="AG48" s="11">
        <v>0</v>
      </c>
      <c r="AH48" s="11">
        <v>690650.56</v>
      </c>
      <c r="AI48" s="11">
        <v>-690650.56</v>
      </c>
      <c r="AJ48" s="11">
        <v>759049.44</v>
      </c>
      <c r="AK48" s="12">
        <v>0.47640929847554664</v>
      </c>
      <c r="AL48" s="11">
        <v>0</v>
      </c>
      <c r="AM48" s="12">
        <v>0.47640929847554664</v>
      </c>
      <c r="AN48" s="13">
        <v>0</v>
      </c>
      <c r="AO48" s="14">
        <f t="shared" si="1"/>
        <v>0.52355031401944896</v>
      </c>
      <c r="AP48" s="24"/>
    </row>
    <row r="49" spans="1:42" ht="25.5" outlineLevel="1">
      <c r="A49" s="5" t="s">
        <v>96</v>
      </c>
      <c r="B49" s="6" t="s">
        <v>19</v>
      </c>
      <c r="C49" s="6" t="s">
        <v>97</v>
      </c>
      <c r="D49" s="6" t="s">
        <v>21</v>
      </c>
      <c r="E49" s="6" t="s">
        <v>19</v>
      </c>
      <c r="F49" s="6" t="s">
        <v>19</v>
      </c>
      <c r="G49" s="6"/>
      <c r="H49" s="6"/>
      <c r="I49" s="6"/>
      <c r="J49" s="6"/>
      <c r="K49" s="6"/>
      <c r="L49" s="6"/>
      <c r="M49" s="7">
        <v>0</v>
      </c>
      <c r="N49" s="10">
        <v>3259933.85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1802094.95</v>
      </c>
      <c r="AF49" s="11">
        <v>0</v>
      </c>
      <c r="AG49" s="11">
        <v>0</v>
      </c>
      <c r="AH49" s="11">
        <v>1789554.91</v>
      </c>
      <c r="AI49" s="11">
        <v>-1789554.91</v>
      </c>
      <c r="AJ49" s="11">
        <v>2986390.09</v>
      </c>
      <c r="AK49" s="12">
        <v>0.37470174174953857</v>
      </c>
      <c r="AL49" s="11">
        <v>0</v>
      </c>
      <c r="AM49" s="12">
        <v>0.37470174174953857</v>
      </c>
      <c r="AN49" s="13">
        <v>0</v>
      </c>
      <c r="AO49" s="14">
        <f t="shared" si="1"/>
        <v>0.55280107907711074</v>
      </c>
      <c r="AP49" s="25"/>
    </row>
    <row r="50" spans="1:42" outlineLevel="1">
      <c r="A50" s="5" t="s">
        <v>98</v>
      </c>
      <c r="B50" s="6" t="s">
        <v>19</v>
      </c>
      <c r="C50" s="6" t="s">
        <v>99</v>
      </c>
      <c r="D50" s="6" t="s">
        <v>21</v>
      </c>
      <c r="E50" s="6" t="s">
        <v>19</v>
      </c>
      <c r="F50" s="6" t="s">
        <v>19</v>
      </c>
      <c r="G50" s="6"/>
      <c r="H50" s="6"/>
      <c r="I50" s="6"/>
      <c r="J50" s="6"/>
      <c r="K50" s="6"/>
      <c r="L50" s="6"/>
      <c r="M50" s="7">
        <v>0</v>
      </c>
      <c r="N50" s="10">
        <v>10583222.449999999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6193076.9400000004</v>
      </c>
      <c r="AF50" s="11">
        <v>0</v>
      </c>
      <c r="AG50" s="11">
        <v>0</v>
      </c>
      <c r="AH50" s="11">
        <v>11101412.189999999</v>
      </c>
      <c r="AI50" s="11">
        <v>-11101412.189999999</v>
      </c>
      <c r="AJ50" s="11">
        <v>13750217.27</v>
      </c>
      <c r="AK50" s="12">
        <v>0.44670761761792338</v>
      </c>
      <c r="AL50" s="11">
        <v>0</v>
      </c>
      <c r="AM50" s="12">
        <v>0.44670761761792338</v>
      </c>
      <c r="AN50" s="13">
        <v>0</v>
      </c>
      <c r="AO50" s="14">
        <f t="shared" si="1"/>
        <v>0.58517875526654939</v>
      </c>
      <c r="AP50" s="23"/>
    </row>
    <row r="51" spans="1:42">
      <c r="A51" s="5" t="s">
        <v>100</v>
      </c>
      <c r="B51" s="6" t="s">
        <v>19</v>
      </c>
      <c r="C51" s="6" t="s">
        <v>101</v>
      </c>
      <c r="D51" s="6" t="s">
        <v>21</v>
      </c>
      <c r="E51" s="6" t="s">
        <v>19</v>
      </c>
      <c r="F51" s="6" t="s">
        <v>19</v>
      </c>
      <c r="G51" s="6"/>
      <c r="H51" s="6"/>
      <c r="I51" s="6"/>
      <c r="J51" s="6"/>
      <c r="K51" s="6"/>
      <c r="L51" s="6"/>
      <c r="M51" s="7">
        <v>0</v>
      </c>
      <c r="N51" s="10">
        <f>N52+N53+N54</f>
        <v>23898658.16</v>
      </c>
      <c r="O51" s="10">
        <f t="shared" ref="O51:AN51" si="10">O52+O53+O54</f>
        <v>0</v>
      </c>
      <c r="P51" s="10">
        <f t="shared" si="10"/>
        <v>0</v>
      </c>
      <c r="Q51" s="10">
        <f t="shared" si="10"/>
        <v>0</v>
      </c>
      <c r="R51" s="10">
        <f t="shared" si="10"/>
        <v>0</v>
      </c>
      <c r="S51" s="10">
        <f t="shared" si="10"/>
        <v>0</v>
      </c>
      <c r="T51" s="10">
        <f t="shared" si="10"/>
        <v>0</v>
      </c>
      <c r="U51" s="10">
        <f t="shared" si="10"/>
        <v>0</v>
      </c>
      <c r="V51" s="10">
        <f t="shared" si="10"/>
        <v>0</v>
      </c>
      <c r="W51" s="10">
        <f t="shared" si="10"/>
        <v>0</v>
      </c>
      <c r="X51" s="10">
        <f t="shared" si="10"/>
        <v>0</v>
      </c>
      <c r="Y51" s="10">
        <f t="shared" si="10"/>
        <v>0</v>
      </c>
      <c r="Z51" s="10">
        <f t="shared" si="10"/>
        <v>0</v>
      </c>
      <c r="AA51" s="10">
        <f t="shared" si="10"/>
        <v>0</v>
      </c>
      <c r="AB51" s="10">
        <f t="shared" si="10"/>
        <v>0</v>
      </c>
      <c r="AC51" s="10">
        <f t="shared" si="10"/>
        <v>0</v>
      </c>
      <c r="AD51" s="10">
        <f t="shared" si="10"/>
        <v>0</v>
      </c>
      <c r="AE51" s="10">
        <f t="shared" si="10"/>
        <v>12525047.629999999</v>
      </c>
      <c r="AF51" s="10">
        <f t="shared" si="10"/>
        <v>0</v>
      </c>
      <c r="AG51" s="10">
        <f t="shared" si="10"/>
        <v>0</v>
      </c>
      <c r="AH51" s="10">
        <f t="shared" si="10"/>
        <v>4865104.4800000004</v>
      </c>
      <c r="AI51" s="10">
        <f t="shared" si="10"/>
        <v>-4865104.4800000004</v>
      </c>
      <c r="AJ51" s="10">
        <f t="shared" si="10"/>
        <v>6519995.5199999996</v>
      </c>
      <c r="AK51" s="10">
        <f t="shared" si="10"/>
        <v>0.67528856150827909</v>
      </c>
      <c r="AL51" s="10">
        <f t="shared" si="10"/>
        <v>0</v>
      </c>
      <c r="AM51" s="10">
        <f t="shared" si="10"/>
        <v>0.67528856150827909</v>
      </c>
      <c r="AN51" s="10">
        <f t="shared" si="10"/>
        <v>0</v>
      </c>
      <c r="AO51" s="14">
        <f t="shared" si="1"/>
        <v>0.52408999476646767</v>
      </c>
      <c r="AP51" s="25"/>
    </row>
    <row r="52" spans="1:42" ht="18.75" customHeight="1" outlineLevel="1">
      <c r="A52" s="5" t="s">
        <v>102</v>
      </c>
      <c r="B52" s="6" t="s">
        <v>19</v>
      </c>
      <c r="C52" s="6" t="s">
        <v>103</v>
      </c>
      <c r="D52" s="6" t="s">
        <v>21</v>
      </c>
      <c r="E52" s="6" t="s">
        <v>19</v>
      </c>
      <c r="F52" s="6" t="s">
        <v>19</v>
      </c>
      <c r="G52" s="6"/>
      <c r="H52" s="6"/>
      <c r="I52" s="6"/>
      <c r="J52" s="6"/>
      <c r="K52" s="6"/>
      <c r="L52" s="6"/>
      <c r="M52" s="7">
        <v>0</v>
      </c>
      <c r="N52" s="10">
        <v>14207853.16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7180296.1200000001</v>
      </c>
      <c r="AF52" s="11">
        <v>0</v>
      </c>
      <c r="AG52" s="11">
        <v>0</v>
      </c>
      <c r="AH52" s="11">
        <v>4414054.4800000004</v>
      </c>
      <c r="AI52" s="11">
        <v>-4414054.4800000004</v>
      </c>
      <c r="AJ52" s="11">
        <v>4271045.5199999996</v>
      </c>
      <c r="AK52" s="12">
        <v>0.50823300595272358</v>
      </c>
      <c r="AL52" s="11">
        <v>0</v>
      </c>
      <c r="AM52" s="12">
        <v>0.50823300595272358</v>
      </c>
      <c r="AN52" s="13">
        <v>0</v>
      </c>
      <c r="AO52" s="14">
        <f t="shared" si="1"/>
        <v>0.50537516394208004</v>
      </c>
      <c r="AP52" s="23"/>
    </row>
    <row r="53" spans="1:42" ht="15" customHeight="1" outlineLevel="1">
      <c r="A53" s="5" t="s">
        <v>104</v>
      </c>
      <c r="B53" s="6" t="s">
        <v>19</v>
      </c>
      <c r="C53" s="6" t="s">
        <v>105</v>
      </c>
      <c r="D53" s="6" t="s">
        <v>21</v>
      </c>
      <c r="E53" s="6" t="s">
        <v>19</v>
      </c>
      <c r="F53" s="6" t="s">
        <v>19</v>
      </c>
      <c r="G53" s="6"/>
      <c r="H53" s="6"/>
      <c r="I53" s="6"/>
      <c r="J53" s="6"/>
      <c r="K53" s="6"/>
      <c r="L53" s="6"/>
      <c r="M53" s="7">
        <v>0</v>
      </c>
      <c r="N53" s="10">
        <v>459137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>
        <v>288991</v>
      </c>
      <c r="AF53" s="11">
        <v>0</v>
      </c>
      <c r="AG53" s="11">
        <v>0</v>
      </c>
      <c r="AH53" s="11">
        <v>451050</v>
      </c>
      <c r="AI53" s="11">
        <v>-451050</v>
      </c>
      <c r="AJ53" s="11">
        <v>2248950</v>
      </c>
      <c r="AK53" s="12">
        <v>0.16705555555555557</v>
      </c>
      <c r="AL53" s="11">
        <v>0</v>
      </c>
      <c r="AM53" s="12">
        <v>0.16705555555555557</v>
      </c>
      <c r="AN53" s="13">
        <v>0</v>
      </c>
      <c r="AO53" s="14">
        <f t="shared" si="1"/>
        <v>0.6294221550430481</v>
      </c>
      <c r="AP53" s="22"/>
    </row>
    <row r="54" spans="1:42" ht="53.25" customHeight="1" outlineLevel="1">
      <c r="A54" s="5" t="s">
        <v>133</v>
      </c>
      <c r="B54" s="6"/>
      <c r="C54" s="6">
        <v>1103</v>
      </c>
      <c r="D54" s="6"/>
      <c r="E54" s="6"/>
      <c r="F54" s="6"/>
      <c r="G54" s="6"/>
      <c r="H54" s="6"/>
      <c r="I54" s="6"/>
      <c r="J54" s="6"/>
      <c r="K54" s="6"/>
      <c r="L54" s="6"/>
      <c r="M54" s="7"/>
      <c r="N54" s="10">
        <v>9231668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5055760.51</v>
      </c>
      <c r="AF54" s="11"/>
      <c r="AG54" s="11"/>
      <c r="AH54" s="11"/>
      <c r="AI54" s="11"/>
      <c r="AJ54" s="11"/>
      <c r="AK54" s="12"/>
      <c r="AL54" s="11"/>
      <c r="AM54" s="12"/>
      <c r="AN54" s="13"/>
      <c r="AO54" s="14">
        <f t="shared" si="1"/>
        <v>0.54765406533250538</v>
      </c>
      <c r="AP54" s="22"/>
    </row>
    <row r="55" spans="1:42" ht="25.5">
      <c r="A55" s="5" t="s">
        <v>106</v>
      </c>
      <c r="B55" s="6" t="s">
        <v>19</v>
      </c>
      <c r="C55" s="6" t="s">
        <v>107</v>
      </c>
      <c r="D55" s="6" t="s">
        <v>21</v>
      </c>
      <c r="E55" s="6" t="s">
        <v>19</v>
      </c>
      <c r="F55" s="6" t="s">
        <v>19</v>
      </c>
      <c r="G55" s="6"/>
      <c r="H55" s="6"/>
      <c r="I55" s="6"/>
      <c r="J55" s="6"/>
      <c r="K55" s="6"/>
      <c r="L55" s="6"/>
      <c r="M55" s="7">
        <v>0</v>
      </c>
      <c r="N55" s="10">
        <f>N56</f>
        <v>2917600</v>
      </c>
      <c r="O55" s="10">
        <f t="shared" ref="O55:AD55" si="11">O56</f>
        <v>0</v>
      </c>
      <c r="P55" s="10">
        <f t="shared" si="11"/>
        <v>0</v>
      </c>
      <c r="Q55" s="10">
        <f t="shared" si="11"/>
        <v>0</v>
      </c>
      <c r="R55" s="10">
        <f t="shared" si="11"/>
        <v>0</v>
      </c>
      <c r="S55" s="10">
        <f t="shared" si="11"/>
        <v>0</v>
      </c>
      <c r="T55" s="10">
        <f t="shared" si="11"/>
        <v>0</v>
      </c>
      <c r="U55" s="10">
        <f t="shared" si="11"/>
        <v>0</v>
      </c>
      <c r="V55" s="10">
        <f t="shared" si="11"/>
        <v>0</v>
      </c>
      <c r="W55" s="10">
        <f t="shared" si="11"/>
        <v>0</v>
      </c>
      <c r="X55" s="10">
        <f t="shared" si="11"/>
        <v>0</v>
      </c>
      <c r="Y55" s="10">
        <f t="shared" si="11"/>
        <v>0</v>
      </c>
      <c r="Z55" s="10">
        <f t="shared" si="11"/>
        <v>0</v>
      </c>
      <c r="AA55" s="10">
        <f t="shared" si="11"/>
        <v>0</v>
      </c>
      <c r="AB55" s="10">
        <f t="shared" si="11"/>
        <v>0</v>
      </c>
      <c r="AC55" s="10">
        <f t="shared" si="11"/>
        <v>0</v>
      </c>
      <c r="AD55" s="10">
        <f t="shared" si="11"/>
        <v>0</v>
      </c>
      <c r="AE55" s="10">
        <f>AE56</f>
        <v>1377400.89</v>
      </c>
      <c r="AF55" s="11">
        <v>0</v>
      </c>
      <c r="AG55" s="11">
        <v>0</v>
      </c>
      <c r="AH55" s="11">
        <v>0</v>
      </c>
      <c r="AI55" s="11">
        <v>0</v>
      </c>
      <c r="AJ55" s="11">
        <v>5142619</v>
      </c>
      <c r="AK55" s="12">
        <v>0</v>
      </c>
      <c r="AL55" s="11">
        <v>0</v>
      </c>
      <c r="AM55" s="12">
        <v>0</v>
      </c>
      <c r="AN55" s="13">
        <v>0</v>
      </c>
      <c r="AO55" s="14">
        <f t="shared" si="1"/>
        <v>0.47210066150260482</v>
      </c>
      <c r="AP55" s="25"/>
    </row>
    <row r="56" spans="1:42" ht="51.75" customHeight="1" outlineLevel="1">
      <c r="A56" s="5" t="s">
        <v>108</v>
      </c>
      <c r="B56" s="6" t="s">
        <v>19</v>
      </c>
      <c r="C56" s="6" t="s">
        <v>109</v>
      </c>
      <c r="D56" s="6" t="s">
        <v>21</v>
      </c>
      <c r="E56" s="6" t="s">
        <v>19</v>
      </c>
      <c r="F56" s="6" t="s">
        <v>19</v>
      </c>
      <c r="G56" s="6"/>
      <c r="H56" s="6"/>
      <c r="I56" s="6"/>
      <c r="J56" s="6"/>
      <c r="K56" s="6"/>
      <c r="L56" s="6"/>
      <c r="M56" s="7">
        <v>0</v>
      </c>
      <c r="N56" s="10">
        <v>2917600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>
        <v>1377400.89</v>
      </c>
      <c r="AF56" s="11">
        <v>0</v>
      </c>
      <c r="AG56" s="11">
        <v>0</v>
      </c>
      <c r="AH56" s="11">
        <v>0</v>
      </c>
      <c r="AI56" s="11">
        <v>0</v>
      </c>
      <c r="AJ56" s="11">
        <v>5142619</v>
      </c>
      <c r="AK56" s="12">
        <v>0</v>
      </c>
      <c r="AL56" s="11">
        <v>0</v>
      </c>
      <c r="AM56" s="12">
        <v>0</v>
      </c>
      <c r="AN56" s="13">
        <v>0</v>
      </c>
      <c r="AO56" s="14">
        <f t="shared" si="1"/>
        <v>0.47210066150260482</v>
      </c>
      <c r="AP56" s="23"/>
    </row>
    <row r="57" spans="1:42" ht="38.25" hidden="1">
      <c r="A57" s="5" t="s">
        <v>110</v>
      </c>
      <c r="B57" s="6" t="s">
        <v>19</v>
      </c>
      <c r="C57" s="6" t="s">
        <v>111</v>
      </c>
      <c r="D57" s="6" t="s">
        <v>21</v>
      </c>
      <c r="E57" s="6" t="s">
        <v>19</v>
      </c>
      <c r="F57" s="6" t="s">
        <v>19</v>
      </c>
      <c r="G57" s="6"/>
      <c r="H57" s="6"/>
      <c r="I57" s="6"/>
      <c r="J57" s="6"/>
      <c r="K57" s="6"/>
      <c r="L57" s="6"/>
      <c r="M57" s="7">
        <v>0</v>
      </c>
      <c r="N57" s="10">
        <f>N58+N59</f>
        <v>0</v>
      </c>
      <c r="O57" s="10">
        <f t="shared" ref="O57:AE57" si="12">O58+O59</f>
        <v>0</v>
      </c>
      <c r="P57" s="10">
        <f t="shared" si="12"/>
        <v>0</v>
      </c>
      <c r="Q57" s="10">
        <f t="shared" si="12"/>
        <v>0</v>
      </c>
      <c r="R57" s="10">
        <f t="shared" si="12"/>
        <v>0</v>
      </c>
      <c r="S57" s="10">
        <f t="shared" si="12"/>
        <v>0</v>
      </c>
      <c r="T57" s="10">
        <f t="shared" si="12"/>
        <v>0</v>
      </c>
      <c r="U57" s="10">
        <f t="shared" si="12"/>
        <v>0</v>
      </c>
      <c r="V57" s="10">
        <f t="shared" si="12"/>
        <v>17993500</v>
      </c>
      <c r="W57" s="10">
        <f t="shared" si="12"/>
        <v>0</v>
      </c>
      <c r="X57" s="10">
        <f t="shared" si="12"/>
        <v>0</v>
      </c>
      <c r="Y57" s="10">
        <f t="shared" si="12"/>
        <v>0</v>
      </c>
      <c r="Z57" s="10">
        <f t="shared" si="12"/>
        <v>0</v>
      </c>
      <c r="AA57" s="10">
        <f t="shared" si="12"/>
        <v>0</v>
      </c>
      <c r="AB57" s="10">
        <f t="shared" si="12"/>
        <v>9873175</v>
      </c>
      <c r="AC57" s="10">
        <f t="shared" si="12"/>
        <v>0</v>
      </c>
      <c r="AD57" s="10">
        <f t="shared" si="12"/>
        <v>0</v>
      </c>
      <c r="AE57" s="10">
        <f t="shared" si="12"/>
        <v>0</v>
      </c>
      <c r="AF57" s="11">
        <v>0</v>
      </c>
      <c r="AG57" s="11">
        <v>0</v>
      </c>
      <c r="AH57" s="11">
        <v>8120325</v>
      </c>
      <c r="AI57" s="11">
        <v>-8120325</v>
      </c>
      <c r="AJ57" s="11">
        <v>9873175</v>
      </c>
      <c r="AK57" s="12">
        <v>0.45129213327034762</v>
      </c>
      <c r="AL57" s="11">
        <v>0</v>
      </c>
      <c r="AM57" s="12">
        <v>0.45129213327034762</v>
      </c>
      <c r="AN57" s="13">
        <v>0</v>
      </c>
      <c r="AO57" s="14" t="e">
        <f t="shared" si="1"/>
        <v>#DIV/0!</v>
      </c>
      <c r="AP57" s="24"/>
    </row>
    <row r="58" spans="1:42" ht="51" hidden="1" outlineLevel="1">
      <c r="A58" s="5" t="s">
        <v>112</v>
      </c>
      <c r="B58" s="6" t="s">
        <v>19</v>
      </c>
      <c r="C58" s="6" t="s">
        <v>113</v>
      </c>
      <c r="D58" s="6" t="s">
        <v>21</v>
      </c>
      <c r="E58" s="6" t="s">
        <v>19</v>
      </c>
      <c r="F58" s="6" t="s">
        <v>19</v>
      </c>
      <c r="G58" s="6"/>
      <c r="H58" s="6"/>
      <c r="I58" s="6"/>
      <c r="J58" s="6"/>
      <c r="K58" s="6"/>
      <c r="L58" s="6"/>
      <c r="M58" s="7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6123300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1641300</v>
      </c>
      <c r="AC58" s="10">
        <v>0</v>
      </c>
      <c r="AD58" s="10">
        <v>0</v>
      </c>
      <c r="AE58" s="10">
        <v>0</v>
      </c>
      <c r="AF58" s="11">
        <v>0</v>
      </c>
      <c r="AG58" s="11">
        <v>0</v>
      </c>
      <c r="AH58" s="11">
        <v>4482000</v>
      </c>
      <c r="AI58" s="11">
        <v>-4482000</v>
      </c>
      <c r="AJ58" s="11">
        <v>1641300</v>
      </c>
      <c r="AK58" s="12">
        <v>0.7319582578021655</v>
      </c>
      <c r="AL58" s="11">
        <v>0</v>
      </c>
      <c r="AM58" s="12">
        <v>0.7319582578021655</v>
      </c>
      <c r="AN58" s="13">
        <v>0</v>
      </c>
      <c r="AO58" s="14" t="e">
        <f t="shared" si="1"/>
        <v>#DIV/0!</v>
      </c>
      <c r="AP58" s="24"/>
    </row>
    <row r="59" spans="1:42" hidden="1" outlineLevel="1">
      <c r="A59" s="5" t="s">
        <v>114</v>
      </c>
      <c r="B59" s="6" t="s">
        <v>19</v>
      </c>
      <c r="C59" s="6" t="s">
        <v>115</v>
      </c>
      <c r="D59" s="6" t="s">
        <v>21</v>
      </c>
      <c r="E59" s="6" t="s">
        <v>19</v>
      </c>
      <c r="F59" s="6" t="s">
        <v>19</v>
      </c>
      <c r="G59" s="6"/>
      <c r="H59" s="6"/>
      <c r="I59" s="6"/>
      <c r="J59" s="6"/>
      <c r="K59" s="6"/>
      <c r="L59" s="6"/>
      <c r="M59" s="7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11870200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8231875</v>
      </c>
      <c r="AC59" s="10">
        <v>0</v>
      </c>
      <c r="AD59" s="10">
        <v>0</v>
      </c>
      <c r="AE59" s="10">
        <v>0</v>
      </c>
      <c r="AF59" s="11">
        <v>0</v>
      </c>
      <c r="AG59" s="11">
        <v>0</v>
      </c>
      <c r="AH59" s="11">
        <v>3638325</v>
      </c>
      <c r="AI59" s="11">
        <v>-3638325</v>
      </c>
      <c r="AJ59" s="11">
        <v>8231875</v>
      </c>
      <c r="AK59" s="12">
        <v>0.30650915738572221</v>
      </c>
      <c r="AL59" s="11">
        <v>0</v>
      </c>
      <c r="AM59" s="12">
        <v>0.30650915738572221</v>
      </c>
      <c r="AN59" s="13">
        <v>0</v>
      </c>
      <c r="AO59" s="14" t="e">
        <f t="shared" si="1"/>
        <v>#DIV/0!</v>
      </c>
      <c r="AP59" s="24"/>
    </row>
    <row r="60" spans="1:42" hidden="1">
      <c r="A60" s="5" t="s">
        <v>116</v>
      </c>
      <c r="B60" s="6" t="s">
        <v>19</v>
      </c>
      <c r="C60" s="6" t="s">
        <v>117</v>
      </c>
      <c r="D60" s="6" t="s">
        <v>21</v>
      </c>
      <c r="E60" s="6" t="s">
        <v>19</v>
      </c>
      <c r="F60" s="6" t="s">
        <v>19</v>
      </c>
      <c r="G60" s="6"/>
      <c r="H60" s="6"/>
      <c r="I60" s="6"/>
      <c r="J60" s="6"/>
      <c r="K60" s="6"/>
      <c r="L60" s="6"/>
      <c r="M60" s="7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2">
        <v>0</v>
      </c>
      <c r="AL60" s="11">
        <v>0</v>
      </c>
      <c r="AM60" s="12">
        <v>0</v>
      </c>
      <c r="AN60" s="13">
        <v>0</v>
      </c>
      <c r="AO60" s="14" t="e">
        <f t="shared" si="1"/>
        <v>#DIV/0!</v>
      </c>
      <c r="AP60" s="24"/>
    </row>
    <row r="61" spans="1:42" hidden="1" outlineLevel="1">
      <c r="A61" s="5" t="s">
        <v>118</v>
      </c>
      <c r="B61" s="6" t="s">
        <v>19</v>
      </c>
      <c r="C61" s="6" t="s">
        <v>119</v>
      </c>
      <c r="D61" s="6" t="s">
        <v>21</v>
      </c>
      <c r="E61" s="6" t="s">
        <v>19</v>
      </c>
      <c r="F61" s="6" t="s">
        <v>19</v>
      </c>
      <c r="G61" s="6"/>
      <c r="H61" s="6"/>
      <c r="I61" s="6"/>
      <c r="J61" s="6"/>
      <c r="K61" s="6"/>
      <c r="L61" s="6"/>
      <c r="M61" s="7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2">
        <v>0</v>
      </c>
      <c r="AL61" s="11">
        <v>0</v>
      </c>
      <c r="AM61" s="12">
        <v>0</v>
      </c>
      <c r="AN61" s="13">
        <v>0</v>
      </c>
      <c r="AO61" s="14" t="e">
        <f t="shared" si="1"/>
        <v>#DIV/0!</v>
      </c>
      <c r="AP61" s="24"/>
    </row>
    <row r="62" spans="1:42" ht="12.75" customHeight="1" collapsed="1">
      <c r="A62" s="54" t="s">
        <v>120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8">
        <v>0</v>
      </c>
      <c r="N62" s="15">
        <f>N8+N17+N19+N23+N29+N34+N37+N44+N47+N51+N55+N57</f>
        <v>1338154268.77</v>
      </c>
      <c r="O62" s="15">
        <f t="shared" ref="O62:AD62" si="13">O8+O17+O19+O23+O29+O34+O37+O44+O47+O51+O55+O57</f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3"/>
        <v>19632608</v>
      </c>
      <c r="W62" s="15">
        <f t="shared" si="13"/>
        <v>0</v>
      </c>
      <c r="X62" s="15">
        <f t="shared" si="13"/>
        <v>0</v>
      </c>
      <c r="Y62" s="15">
        <f t="shared" si="13"/>
        <v>0</v>
      </c>
      <c r="Z62" s="15">
        <f t="shared" si="13"/>
        <v>276028.24</v>
      </c>
      <c r="AA62" s="15">
        <f t="shared" si="13"/>
        <v>68503.240000000005</v>
      </c>
      <c r="AB62" s="15">
        <f t="shared" si="13"/>
        <v>10667880.15</v>
      </c>
      <c r="AC62" s="15">
        <f t="shared" si="13"/>
        <v>0</v>
      </c>
      <c r="AD62" s="15">
        <f t="shared" si="13"/>
        <v>0</v>
      </c>
      <c r="AE62" s="15">
        <f>AE8+AE17+AE19+AE23+AE29+AE34+AE37+AE44+AE47+AE51+AE55</f>
        <v>647950784.57000005</v>
      </c>
      <c r="AF62" s="16">
        <v>0</v>
      </c>
      <c r="AG62" s="16">
        <v>0</v>
      </c>
      <c r="AH62" s="16">
        <v>482363673.92000002</v>
      </c>
      <c r="AI62" s="16">
        <v>-482363673.92000002</v>
      </c>
      <c r="AJ62" s="16">
        <v>486903912.42000002</v>
      </c>
      <c r="AK62" s="17">
        <v>0.49765790243892083</v>
      </c>
      <c r="AL62" s="16">
        <v>0</v>
      </c>
      <c r="AM62" s="17">
        <v>0.49765790243892083</v>
      </c>
      <c r="AN62" s="18">
        <v>0</v>
      </c>
      <c r="AO62" s="14">
        <f t="shared" si="1"/>
        <v>0.48421232117398633</v>
      </c>
      <c r="AP62" s="24"/>
    </row>
    <row r="63" spans="1:4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 t="s">
        <v>7</v>
      </c>
      <c r="Y63" s="2"/>
      <c r="Z63" s="2"/>
      <c r="AA63" s="2"/>
      <c r="AB63" s="2"/>
      <c r="AC63" s="2"/>
      <c r="AD63" s="2" t="s">
        <v>7</v>
      </c>
      <c r="AE63" s="2"/>
      <c r="AF63" s="2"/>
      <c r="AG63" s="2"/>
      <c r="AH63" s="2" t="s">
        <v>7</v>
      </c>
      <c r="AI63" s="2"/>
      <c r="AJ63" s="2"/>
      <c r="AK63" s="2"/>
      <c r="AL63" s="2"/>
      <c r="AM63" s="2"/>
      <c r="AN63" s="2"/>
      <c r="AO63" s="2"/>
    </row>
    <row r="64" spans="1:42" ht="15.2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2"/>
    </row>
  </sheetData>
  <mergeCells count="46">
    <mergeCell ref="AP6:AP7"/>
    <mergeCell ref="A1:AP1"/>
    <mergeCell ref="A5:AP5"/>
    <mergeCell ref="A3:AP3"/>
    <mergeCell ref="A2:AP2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  <mergeCell ref="A64:AD64"/>
    <mergeCell ref="A62:L62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O6:AO7"/>
    <mergeCell ref="I6:I7"/>
    <mergeCell ref="J6:J7"/>
    <mergeCell ref="K6:K7"/>
    <mergeCell ref="L6:L7"/>
    <mergeCell ref="M6:M7"/>
    <mergeCell ref="AM6:AM7"/>
    <mergeCell ref="AN6:AN7"/>
    <mergeCell ref="A4:AL4"/>
    <mergeCell ref="AE6:AE7"/>
    <mergeCell ref="N6:N7"/>
    <mergeCell ref="O6:O7"/>
    <mergeCell ref="AC6:AC7"/>
    <mergeCell ref="A6:A7"/>
    <mergeCell ref="G6:G7"/>
    <mergeCell ref="H6:H7"/>
  </mergeCells>
  <pageMargins left="0.59055118110236227" right="0.59055118110236227" top="0.59055118110236227" bottom="0.59055118110236227" header="0.39370078740157483" footer="0.39370078740157483"/>
  <pageSetup paperSize="9" scale="68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2021-11-16T08:07:11Z</cp:lastPrinted>
  <dcterms:created xsi:type="dcterms:W3CDTF">2019-08-23T04:20:45Z</dcterms:created>
  <dcterms:modified xsi:type="dcterms:W3CDTF">2023-08-14T07:51:12Z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