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4425" windowWidth="18780" windowHeight="3885" activeTab="7"/>
  </bookViews>
  <sheets>
    <sheet name="1" sheetId="1" r:id="rId1"/>
    <sheet name="2" sheetId="11" r:id="rId2"/>
    <sheet name="3" sheetId="4" r:id="rId3"/>
    <sheet name="4" sheetId="5" r:id="rId4"/>
    <sheet name="5" sheetId="6" r:id="rId5"/>
    <sheet name="6" sheetId="3" r:id="rId6"/>
    <sheet name="7" sheetId="9" r:id="rId7"/>
    <sheet name="8" sheetId="10" r:id="rId8"/>
  </sheets>
  <definedNames>
    <definedName name="_ftn1" localSheetId="7">'8'!#REF!</definedName>
    <definedName name="_ftnref1" localSheetId="7">'8'!#REF!</definedName>
  </definedNames>
  <calcPr calcId="145621"/>
</workbook>
</file>

<file path=xl/calcChain.xml><?xml version="1.0" encoding="utf-8"?>
<calcChain xmlns="http://schemas.openxmlformats.org/spreadsheetml/2006/main">
  <c r="K12" i="10" l="1"/>
  <c r="K55" i="1"/>
  <c r="J55" i="1"/>
  <c r="J74" i="1" l="1"/>
  <c r="I74" i="1"/>
  <c r="K195" i="11" l="1"/>
  <c r="K110" i="11"/>
  <c r="K11" i="10"/>
  <c r="G11" i="10" s="1"/>
  <c r="I7" i="10"/>
  <c r="K7" i="10" s="1"/>
  <c r="H7" i="10"/>
  <c r="N89" i="6"/>
  <c r="Q89" i="6"/>
  <c r="Q91" i="6"/>
  <c r="Q37" i="6"/>
  <c r="M16" i="6"/>
  <c r="N16" i="6"/>
  <c r="O16" i="6"/>
  <c r="Q16" i="6" s="1"/>
  <c r="Q17" i="6"/>
  <c r="Q18" i="6"/>
  <c r="Q19" i="6"/>
  <c r="Q21" i="6"/>
  <c r="Q22" i="6"/>
  <c r="Q23" i="6"/>
  <c r="Q24" i="6"/>
  <c r="Q25" i="6"/>
  <c r="Q26" i="6"/>
  <c r="Q27" i="6"/>
  <c r="Q28" i="6"/>
  <c r="Q47" i="6"/>
  <c r="Q40" i="6"/>
  <c r="Q13" i="6"/>
  <c r="K225" i="11"/>
  <c r="K235" i="11"/>
  <c r="K219" i="11"/>
  <c r="K214" i="11"/>
  <c r="K197" i="11"/>
  <c r="K28" i="11"/>
  <c r="K79" i="11"/>
  <c r="K172" i="11"/>
  <c r="K241" i="11"/>
  <c r="K100" i="11"/>
  <c r="K63" i="11"/>
  <c r="K59" i="11"/>
  <c r="K40" i="11"/>
  <c r="K24" i="11"/>
  <c r="K8" i="11"/>
  <c r="M52" i="1"/>
  <c r="G12" i="10"/>
  <c r="K224" i="11" l="1"/>
  <c r="G7" i="10"/>
  <c r="K7" i="11"/>
  <c r="K6" i="11" s="1"/>
  <c r="K8" i="10"/>
  <c r="G8" i="10" s="1"/>
  <c r="K13" i="10"/>
  <c r="G13" i="10" s="1"/>
  <c r="K58" i="1" l="1"/>
  <c r="I54" i="1"/>
  <c r="Q69" i="6"/>
  <c r="M64" i="1"/>
  <c r="M8" i="1"/>
  <c r="K12" i="1"/>
  <c r="J12" i="1"/>
  <c r="J11" i="1"/>
  <c r="K11" i="1"/>
  <c r="K10" i="1"/>
  <c r="J10" i="1"/>
  <c r="G13" i="3"/>
  <c r="G12" i="3"/>
  <c r="G73" i="3"/>
  <c r="Q73" i="6"/>
  <c r="Q79" i="6"/>
  <c r="Q82" i="6"/>
  <c r="Q92" i="6"/>
  <c r="Q84" i="6"/>
  <c r="Q85" i="6"/>
  <c r="Q88" i="6"/>
  <c r="Q71" i="6"/>
  <c r="Q70" i="6"/>
  <c r="Q41" i="6"/>
  <c r="Q35" i="6"/>
  <c r="Q33" i="6"/>
  <c r="Q10" i="6"/>
  <c r="I10" i="1"/>
  <c r="I11" i="1"/>
  <c r="I12" i="1"/>
  <c r="I13" i="1"/>
  <c r="I14" i="1"/>
  <c r="I15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J13" i="1"/>
  <c r="J14" i="1"/>
  <c r="J15" i="1"/>
  <c r="J16" i="1"/>
  <c r="J17" i="1"/>
  <c r="J18" i="1"/>
  <c r="J19" i="1"/>
  <c r="J20" i="1"/>
  <c r="J21" i="1"/>
  <c r="J22" i="1"/>
  <c r="J24" i="1"/>
  <c r="J25" i="1"/>
  <c r="J26" i="1"/>
  <c r="J27" i="1"/>
  <c r="J28" i="1"/>
  <c r="J29" i="1"/>
  <c r="J30" i="1"/>
  <c r="J31" i="1"/>
  <c r="J32" i="1"/>
  <c r="J33" i="1"/>
  <c r="J34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9" i="1"/>
  <c r="J9" i="1"/>
  <c r="I9" i="1"/>
  <c r="K246" i="11"/>
  <c r="G85" i="3"/>
  <c r="G84" i="3"/>
  <c r="G65" i="3"/>
  <c r="G62" i="3"/>
  <c r="N88" i="6"/>
  <c r="N85" i="6"/>
  <c r="N84" i="6"/>
  <c r="N81" i="6"/>
  <c r="M76" i="6"/>
  <c r="L76" i="6"/>
  <c r="M75" i="6"/>
  <c r="L75" i="6"/>
  <c r="L73" i="6" s="1"/>
  <c r="K59" i="1"/>
  <c r="J59" i="1"/>
  <c r="I59" i="1"/>
  <c r="J58" i="1"/>
  <c r="I58" i="1"/>
  <c r="K57" i="1"/>
  <c r="J57" i="1"/>
  <c r="I57" i="1"/>
  <c r="K56" i="1"/>
  <c r="J56" i="1"/>
  <c r="I56" i="1"/>
  <c r="I55" i="1"/>
  <c r="K54" i="1"/>
  <c r="J54" i="1"/>
  <c r="I53" i="1"/>
  <c r="Q46" i="6"/>
  <c r="Q42" i="6"/>
  <c r="M14" i="6"/>
  <c r="N48" i="6"/>
  <c r="L14" i="6"/>
  <c r="L12" i="6" s="1"/>
  <c r="E29" i="3"/>
  <c r="E30" i="3"/>
  <c r="E31" i="3"/>
  <c r="G63" i="3"/>
  <c r="E28" i="3"/>
  <c r="E26" i="3" s="1"/>
  <c r="E25" i="3" s="1"/>
  <c r="Q12" i="6"/>
  <c r="F28" i="3"/>
  <c r="F26" i="3" s="1"/>
  <c r="Q32" i="6"/>
  <c r="M7" i="1" l="1"/>
  <c r="N76" i="6"/>
  <c r="N75" i="6"/>
  <c r="L11" i="6"/>
  <c r="L10" i="6" s="1"/>
  <c r="N14" i="6"/>
  <c r="N11" i="6" s="1"/>
  <c r="N10" i="6" s="1"/>
  <c r="Q14" i="6"/>
  <c r="N15" i="6"/>
  <c r="M15" i="6"/>
  <c r="M12" i="6"/>
  <c r="M11" i="6"/>
  <c r="M10" i="6" s="1"/>
  <c r="M73" i="6"/>
  <c r="N73" i="6" s="1"/>
  <c r="G26" i="3"/>
  <c r="G25" i="3" s="1"/>
  <c r="F25" i="3"/>
  <c r="G28" i="3"/>
  <c r="K5" i="11"/>
  <c r="N12" i="6" l="1"/>
</calcChain>
</file>

<file path=xl/sharedStrings.xml><?xml version="1.0" encoding="utf-8"?>
<sst xmlns="http://schemas.openxmlformats.org/spreadsheetml/2006/main" count="2267" uniqueCount="827">
  <si>
    <t>08</t>
  </si>
  <si>
    <t>бюджеты поселений, входящих в состав Балезинского района</t>
  </si>
  <si>
    <t>4</t>
  </si>
  <si>
    <t>2</t>
  </si>
  <si>
    <t>1</t>
  </si>
  <si>
    <t>3</t>
  </si>
  <si>
    <t xml:space="preserve">иные источники </t>
  </si>
  <si>
    <t xml:space="preserve">Всего </t>
  </si>
  <si>
    <t>09</t>
  </si>
  <si>
    <t>Муниципальное управление</t>
  </si>
  <si>
    <t>Организация муниципального управления</t>
  </si>
  <si>
    <t>5</t>
  </si>
  <si>
    <t>6</t>
  </si>
  <si>
    <t>Приложение 3 к программе "Муниципальное управление"</t>
  </si>
  <si>
    <t>Приложение 4 к программе "муниципальное управление"</t>
  </si>
  <si>
    <t>%</t>
  </si>
  <si>
    <t>01</t>
  </si>
  <si>
    <t>02</t>
  </si>
  <si>
    <t>03</t>
  </si>
  <si>
    <t>04</t>
  </si>
  <si>
    <t>05</t>
  </si>
  <si>
    <t>06</t>
  </si>
  <si>
    <t>07</t>
  </si>
  <si>
    <t>10</t>
  </si>
  <si>
    <t>11</t>
  </si>
  <si>
    <t>12</t>
  </si>
  <si>
    <t>13</t>
  </si>
  <si>
    <t>14</t>
  </si>
  <si>
    <t>15</t>
  </si>
  <si>
    <t>16</t>
  </si>
  <si>
    <t>17</t>
  </si>
  <si>
    <t>045</t>
  </si>
  <si>
    <t>Повышение уровня социальной защищённости муниципальных служащих</t>
  </si>
  <si>
    <t xml:space="preserve">Проведение       аттестации муниципальных    служащих, прием квалификационных экзаменов на присвоение классного чина    </t>
  </si>
  <si>
    <t>Проведение       мониторинга общественного    мнения об эффективности муниципальной    службы и  результативности профессиональной служебной        деятельности  муниципальных    служащих</t>
  </si>
  <si>
    <t>Обновление информации на официальном Интернет-сайте МО «Балезинский район»                                                                                                                           -    «Административная реформа»,                                                                                                                                                                                                       - «Антикоррупционные  мероприятия»,                                                                                                                                                                                                         - «Муниципальные услуги»</t>
  </si>
  <si>
    <t>Проведение социологических исследований:                                                      - «Мониторинг удовлетворенности населения муниципальными услугами в муниципальном образовании «Балезинский район»» (в соответствии с Указом Президента Российской Федерации от 28.04.2008г. №607, распоряжением Правительства Российской Федерации от 11.09.2008г. №1313-р)</t>
  </si>
  <si>
    <t>Контроль за соблюдением муниципальными служащими ограничений и запретов, требований к служебному поведению и урегулированию конфликта интересов, а также требований, установленных законодательством о противодействии коррупции</t>
  </si>
  <si>
    <t>Недопущение случаев нарушения законодательства о противодействии коррупции</t>
  </si>
  <si>
    <t>8</t>
  </si>
  <si>
    <t xml:space="preserve">Обеспечение эффективной работы комиссии по соблюдению требований к служебному поведению муниципальных служащих и урегулированию конфликта интересов </t>
  </si>
  <si>
    <t>Повышение эффективности работы указанной комиссии</t>
  </si>
  <si>
    <t>9</t>
  </si>
  <si>
    <t>Предоставление информации в Администрацию Главы и Правительства УР об исполнении планов по противодействию коррупции, фактах привлечения к ответственности руководителей и сотрудников подведомственных организаций, учреждений</t>
  </si>
  <si>
    <t>Своевременность информирования Администрации Главы и Правительства УР</t>
  </si>
  <si>
    <t>Предоставление в Совет депутатов МО «Балезинский район» отчета об исполнении мероприятий по реализации мер антикоррупционной политики</t>
  </si>
  <si>
    <t>Участие представительного органа в антикоррупционной политике</t>
  </si>
  <si>
    <t xml:space="preserve"> Размещение в районных СМИ   информации о деятельности по противодействию коррупции </t>
  </si>
  <si>
    <t>Информирование населения о проводимой работе</t>
  </si>
  <si>
    <t>Взаимодействие с территориальными органами федеральных органов государственной власти, органами государственной власти УР, осуществляющими меры по противодействию коррупции, по информационному обмену и анализу практики рассмотрения представлений (сообщений, информации)</t>
  </si>
  <si>
    <t>Обмен опытом</t>
  </si>
  <si>
    <t>Осуществление комплекса организационных, разъяснительных и иных мер по вопросам противодействия коррупции, в том числе соблюдения ограничений и запретов, исполнения обязанностей, получения подарков, получения и дачи взятки, посредничества во взяточничестве в виде штрафов, кратных сумме коммерческого подкупа или взятки, увольнения в связи с утратой доверия, о порядке проверки сведений о доходах и расходах</t>
  </si>
  <si>
    <t>Проведение мониторинга реализации мер по противодействию коррупции в органах местного самоуправления</t>
  </si>
  <si>
    <t>Совершенствование  работы по противодействию коррупции</t>
  </si>
  <si>
    <t>Повышение квалификации муниципальных служащих по вопросам противодействия коррупции</t>
  </si>
  <si>
    <t>Повышения уровня образования муниципальных служащих</t>
  </si>
  <si>
    <t xml:space="preserve">Доведение до жителей района информации о работе органов местного самоуправления </t>
  </si>
  <si>
    <t>Публикация муниципальных правовых актов в сборнике «Вестник правовых актов Совета депутатов и Администрации МО «Балезинский район»</t>
  </si>
  <si>
    <t>Доведение до жителей района информации о работе органов местного самоуправления</t>
  </si>
  <si>
    <t>Публикация муниципальных правовых актов в районной газете «Вперед»</t>
  </si>
  <si>
    <t>Организация подготовки, переподготовки и повышения квалификации кадров, развитие муниципальной службы</t>
  </si>
  <si>
    <t>Совершенствование системы профессиональной служебной деятельности</t>
  </si>
  <si>
    <t>Внедрение нормативных правовых актов, обеспечивающих развитие муниципальной службы и обеспечивающих деятельность муниципальных служащих</t>
  </si>
  <si>
    <t xml:space="preserve">Организационный сектор Аппарата </t>
  </si>
  <si>
    <t>Создание современных условий муниципальной службы</t>
  </si>
  <si>
    <t>Организация проведения оценки результативности профессиональной служебной деятельности  муниципальных служащих</t>
  </si>
  <si>
    <t>Обучение муниципальных служащих и лиц, лиц, замещающих муниципальные должности, по программам профессионального образования (повышение квалификации и профессиональная переподготовка)</t>
  </si>
  <si>
    <t xml:space="preserve">Внедрение на муниципальной службе эффективных технологий и современных методов кадровой работы  </t>
  </si>
  <si>
    <t>Повышение эффективности работы кадровой службы</t>
  </si>
  <si>
    <t>Подготовка и использование кадрового резерва на замещение должностей муниципальной службы</t>
  </si>
  <si>
    <t xml:space="preserve"> Привлечение на муниципальную службу квалифицированных специалистов</t>
  </si>
  <si>
    <t>Назначение на должности муниципальной службы лиц, прошедших процедуру конкурса</t>
  </si>
  <si>
    <t>Обеспечение равного доступа граждан к муниципальной службе</t>
  </si>
  <si>
    <t>Соблюдение трудового законодательства и законодательства о муниципальной службе</t>
  </si>
  <si>
    <t>Работа по предоставлению муниципальных услуг «Установление и выплата ежемесячной доплаты к пенсии лицу, замещавшему муниципальную должность»,  «Назначение и выплата доплаты к пенсии лицам, замещавшим муниципальные должности муниципального образования» в соответствии с регламентами</t>
  </si>
  <si>
    <t>Обеспечение дополнительных гарантий</t>
  </si>
  <si>
    <t>Организация работы Совета по кадровой политике при Главе МО</t>
  </si>
  <si>
    <t>Повышение эффективности работы кадровой политики</t>
  </si>
  <si>
    <t>Организация проведения конкурса «Лучший муниципальный служащий»</t>
  </si>
  <si>
    <t>Ведение воинского учета и бронирования работников</t>
  </si>
  <si>
    <t>Соблюдение трудового законодательства</t>
  </si>
  <si>
    <t>Повышение престижа муниципальной службы</t>
  </si>
  <si>
    <t xml:space="preserve">Формирование     системы          материального    и нематериального стимулирования  муниципальных    служащих         </t>
  </si>
  <si>
    <t>Повышение результативности муниципальной службы</t>
  </si>
  <si>
    <t>Обеспечение открытости муниципальной службы</t>
  </si>
  <si>
    <t>Проведение административной реформы</t>
  </si>
  <si>
    <t>Формирование и ведение реестра муниципальных услуг Администрации муниципального образования «Балезинский район».</t>
  </si>
  <si>
    <t>Правовой отдел  Аппарата</t>
  </si>
  <si>
    <t>Соответствие реестра  требованиям Федерального закона  «Об организации предоставления государственных и муниципальных услуг»</t>
  </si>
  <si>
    <t>Разработка  и внесение изменений в административные регламенты предоставления муниципальных услуг, исполнения муниципальных функций, их внедрение.</t>
  </si>
  <si>
    <t xml:space="preserve">Структурные подразделения Администрации </t>
  </si>
  <si>
    <t>Совершенствование административных регламентов</t>
  </si>
  <si>
    <t>Проведение заседаний рабочей группы по направлению «Разработка и внедрение стандартов муниципальных услуг, предоставляемых Администрацией МО «Балезинский район», административных регламентов в Администрации МО «Балезинский район»</t>
  </si>
  <si>
    <t>Рабочие группы по разработке и внедрению муниципальных услуг</t>
  </si>
  <si>
    <t>По мере поступления проектов регламентов</t>
  </si>
  <si>
    <t>Совершенствование стандартов муниципальных услуг и административных регламентов</t>
  </si>
  <si>
    <t>Организация предоставления государственных и муниципальных услуг в многофункциональном центре</t>
  </si>
  <si>
    <t>Подробнее в разделе 09.01. 09.</t>
  </si>
  <si>
    <t xml:space="preserve">Сектор информационных технологий Аппарата, структурные подразделения Администрации </t>
  </si>
  <si>
    <t>Повышение прозрачности деятельности органов местного самоуправления, расширение аудитории, информированной о ходе административной реформы и предоставляемых муниципальных услугах</t>
  </si>
  <si>
    <t>Сектор информационных технологий Аппарата, структурные подразделения Администрации</t>
  </si>
  <si>
    <t>Получение информации об удовлетворенности населения  качеством предоставления муниципальных услуг, результативности проведения административной реформы в МО «Балезинский район»</t>
  </si>
  <si>
    <t>Установка информационных киосков:</t>
  </si>
  <si>
    <t>Повышение качества и доступности предоставления муниципальных услуг</t>
  </si>
  <si>
    <t>Количество нормативных правовых актов органов МСУ района, соответствующих действующему законодательству</t>
  </si>
  <si>
    <t>     %</t>
  </si>
  <si>
    <t>Отсутствие (сокращение количества) установленных фактов несоблюдения лицами, замещающими муниципальные должности в органах местного самоуправления, муниципальными служащими обязанностей, ограничений, запретов, требований к служебному поведению и урегулированию конфликта интересов</t>
  </si>
  <si>
    <t>       Шт.</t>
  </si>
  <si>
    <t>Отсутствие (сокращение количества) выявленных коррупционных правонарушений со стороны лиц, замещающих муниципальные должности, и муниципальных служащих</t>
  </si>
  <si>
    <t>Шт.</t>
  </si>
  <si>
    <t>Отсутствие (уменьшение количества) официально обратившихся в органы местного самоуправления с жалобами и заявлениями на проявления коррупции в деятельности муниципальных служащих</t>
  </si>
  <si>
    <t>Доля муниципальных правовых актов и их проектов, по которым проведена антикоррупционная экспертиза</t>
  </si>
  <si>
    <t xml:space="preserve">Опубликование всех нормативных правовых актов органов местного самоуправления </t>
  </si>
  <si>
    <t xml:space="preserve">Доля муниципальных служащих, повысивших квалификацию и прошедших профессиональную переподготовку от запланированного на обучение количества муниципальных служащих </t>
  </si>
  <si>
    <t>       %</t>
  </si>
  <si>
    <t xml:space="preserve">Доля муниципальных служащих, имеющих индивидуальный план профессионального развития </t>
  </si>
  <si>
    <t xml:space="preserve">      %</t>
  </si>
  <si>
    <t>Доля муниципальных служащих, прошедших диспансеризацию и имеющих заключение об отсутствии заболеваний, препятствующих прохождению муниципальной службы</t>
  </si>
  <si>
    <t xml:space="preserve">Соответствие реестра муниципальных услуг в МО «Балезинский район» требованиям Федерального закона от 27.07.2010г. №210-ФЗ </t>
  </si>
  <si>
    <t>Доля муниципальных услуг, для предоставления которых приняты административные регламенты, от общего количества муниципальных услуг, предоставляемых органами МСУ в МО «Балезинский район»</t>
  </si>
  <si>
    <t xml:space="preserve">% </t>
  </si>
  <si>
    <t>Доля муниципальных услуг, информация о которых размещена на Едином портале и Региональном портале государственных и муниципальных услуг (функций), от общего количества муниципальных услуг, предоставляемых в МО «Балезинский район»</t>
  </si>
  <si>
    <t>Отсутствие нарушений нормативных сроков предоставления муниципальных услуг</t>
  </si>
  <si>
    <t>Доля граждан, использующих механизм получения муниципальных услуг в электронной форме</t>
  </si>
  <si>
    <t>количество действующих информационных киосков</t>
  </si>
  <si>
    <t>шт.</t>
  </si>
  <si>
    <t>Доля электронного документооборота  в общем объеме межведомственного документооборота</t>
  </si>
  <si>
    <t xml:space="preserve">Количество сельских поселений, охваченных МФЦ       </t>
  </si>
  <si>
    <t>Количество "окон", принимающих и выдающих документы в режиме "одного окна"</t>
  </si>
  <si>
    <t xml:space="preserve">Доля населения Балезинского района, имеющего доступ к Услугам МФЦ                      </t>
  </si>
  <si>
    <t xml:space="preserve">Доля государственных (муниципальных) услуг, по которым необходимые данные предоставляются в рамках информационного межведомственного обмена  </t>
  </si>
  <si>
    <t>Количество заявителей (получателей услуг), обратившихся в МФЦ</t>
  </si>
  <si>
    <t>Чел.</t>
  </si>
  <si>
    <t>Положительная оценка работников органов МСУ со стороны населения (по итогам анкетирования) не менее 60%.</t>
  </si>
  <si>
    <t>Подпрограмма «Организация муниципального управления»</t>
  </si>
  <si>
    <t>Аппарат Главы МО, Совета депутатов и Администрации МО «Балезинский район» (далее – Аппарат)</t>
  </si>
  <si>
    <t>Содержание органов местного самоуправления</t>
  </si>
  <si>
    <t xml:space="preserve">Аппарат </t>
  </si>
  <si>
    <t> Обеспечение эффективного исполнения органами МСУ своих полномочий</t>
  </si>
  <si>
    <t>Аппарат</t>
  </si>
  <si>
    <t>Обеспечение эффективного исполнения органами МСУ своих полномочий</t>
  </si>
  <si>
    <t>постоянно</t>
  </si>
  <si>
    <t>ежегодно</t>
  </si>
  <si>
    <t>Проведение общерайонных мероприятий</t>
  </si>
  <si>
    <t>Осуществление доплат к пенсиям муниципальных служащих</t>
  </si>
  <si>
    <t>Оказание социальной помощи почетным гражданам</t>
  </si>
  <si>
    <t>Принятие и организация выполнения планов и программ комплексного социально-экономического развития муниципального образования</t>
  </si>
  <si>
    <t>Структурные подразделения органов местного самоуправления</t>
  </si>
  <si>
    <t>  Реализация программ социально-экономического развития  района</t>
  </si>
  <si>
    <t xml:space="preserve">Разработка и утверждение планов социально-экономического развития  МО «Балезинский район» </t>
  </si>
  <si>
    <t> Реализация программ социально-экономического развития  района</t>
  </si>
  <si>
    <t>Контроль за реализацией планов и программ социально-экономического развития района</t>
  </si>
  <si>
    <t>Отдел экономики </t>
  </si>
  <si>
    <t>Реализация программ социально-экономического развития  района</t>
  </si>
  <si>
    <t>Организация независимой общественной экспертизы проектов планов и программ социально-экономического развития района</t>
  </si>
  <si>
    <t>Отдел экономики</t>
  </si>
  <si>
    <t xml:space="preserve"> Участие институтов гражданского общества в формировании планов и программ </t>
  </si>
  <si>
    <t>Организация работ по размещению муниципального заказа</t>
  </si>
  <si>
    <t> Контрактная служба</t>
  </si>
  <si>
    <t> Выполнение федерального законодательства в сфере закупок</t>
  </si>
  <si>
    <t>Обеспечение муниципальных нужд в целях повышения эффективности, результативности осуществления закупок товаров, работ, услуг, обеспечения гласности и прозрачности осуществления таких закупок, предотвращения коррупции и других злоупотреблений в сфере таких закупок, в части, касающейся:</t>
  </si>
  <si>
    <t>- планирования закупок товаров, работ, услуг;</t>
  </si>
  <si>
    <t>Контрактная служба</t>
  </si>
  <si>
    <t>Выполнение федерального законодательства в сфере закупок</t>
  </si>
  <si>
    <t>-определения поставщиков (подрядчиков, исполнителей);</t>
  </si>
  <si>
    <t>-заключения контрактов,  предметом которых являются поставка товара, выполнение работы, оказание услуги (в том числе приобретение недвижимого имущества или аренда имущества), от имени муниципального образования</t>
  </si>
  <si>
    <t>-исполнения контрактов;</t>
  </si>
  <si>
    <t>-мониторинга закупок товаров, работ, услуг;</t>
  </si>
  <si>
    <t>Уполномоченный на осуществление контроля в сфере закупок в органе МСУ</t>
  </si>
  <si>
    <t>-аудита в сфере закупок товаров, работ, услуг;</t>
  </si>
  <si>
    <t>Контрольно-счетный орган муниципального образования</t>
  </si>
  <si>
    <t>7</t>
  </si>
  <si>
    <t>-контроля за соблюдением законодательства Российской Федерации и иных нормативных правовых актов о контрактной системе в сфере закупок товаров, работ, услуг для обеспечения государственных и муниципальных нужд.</t>
  </si>
  <si>
    <t>Орган местного самоуправления уполномоченный на осуществление контроля в сфере закупок</t>
  </si>
  <si>
    <t>Осуществление мер по противодействию коррупции</t>
  </si>
  <si>
    <t xml:space="preserve">Проведение заседаний Совета при Главе МО по противодействию коррупции с участием представителей государственных органов, органов местного самоуправления, правоохранительных, судебных органов, политических партий, иных общественных объединений </t>
  </si>
  <si>
    <t>Аппарат  </t>
  </si>
  <si>
    <t>Организация и совершенствование работы Совета при Главе муниципального образования </t>
  </si>
  <si>
    <t>Разработка и утверждение  планов работы органов местного самоуправления и структурных подразделений по реализации мер по противодействию коррупции</t>
  </si>
  <si>
    <t>Аппарат, руководители структурных подразделений</t>
  </si>
  <si>
    <t> Совершенствование системы планирования работы органов местного самоуправления</t>
  </si>
  <si>
    <t>Оказание помощи  в разработке планов по противодействию коррупции органам МСУ сельских поселений</t>
  </si>
  <si>
    <t>Совершенствование работы органов МСУ сельских поселений</t>
  </si>
  <si>
    <t>Организация и проведение антикоррупционной экспертизы муниципальных правовых актов и их проектов</t>
  </si>
  <si>
    <t>Правовой отдел Аппарата</t>
  </si>
  <si>
    <t>Продолжение работы по проведению антикоррупционной экспертизы нормативных правовых актов</t>
  </si>
  <si>
    <t>Размещение  на официальном сайте МО «Балезинский район» правовых актов, разрабатываемых органами МСУ в целях проведения независимой антикоррупционной экспертизы</t>
  </si>
  <si>
    <t>Сектор информатизации Аппарата</t>
  </si>
  <si>
    <t xml:space="preserve">Совершенствование системы информирования населения  </t>
  </si>
  <si>
    <t>Анализ жалоб и обращений граждан на предмет наличия  в них информации о фактах коррупции со стороны лиц, замещающих муниципальные должности и муниципальных служащих</t>
  </si>
  <si>
    <t>Организационный сектор Аппарата</t>
  </si>
  <si>
    <t>Снижение числа жалоб</t>
  </si>
  <si>
    <t xml:space="preserve"> - в структурных подразделениях Администрации  "Балезинский район"  и в муниципальных учреждениях</t>
  </si>
  <si>
    <t>Рассмотрение жалоб на решения и действия (бездействие)органов Администрации МО «Балезинский район», предоставляющих муниципальные услуги, их должностных лиц и специалистови принятие по ним решений</t>
  </si>
  <si>
    <t>Доведение до руководителей органов МСУ и муниципальных служащих требований законодательства попротиводействию коррупции</t>
  </si>
  <si>
    <t xml:space="preserve">Размещение и обновление сведений о муниципальных услугах в информационных системах Удмуртской Республики «Реестр государственных и муниципальных услуг (функций)» и «Портал государственных и муниципальных услуг (функций)» </t>
  </si>
  <si>
    <t>Пресс-конференции  руководителей структурных подразделений Администрации МО «Балезинский район» по реализации мероприятий административной реформы</t>
  </si>
  <si>
    <t>Публикация материалов в СМИ</t>
  </si>
  <si>
    <t>Разработка проектов муниципальных правовых актов, регламентирующих взаимодействие органов местного самоуправления с социально ориентированными некоммерческими организациями</t>
  </si>
  <si>
    <t>Совершенствование муниципальной правовой базы для эффективного взаимодействия ОМСУ с гражданским обществом</t>
  </si>
  <si>
    <t>Исполнение действующего федерального законодательства об организации предоставления государственных и муниципальных услуг</t>
  </si>
  <si>
    <t xml:space="preserve"> Мониторинг эффективности муниципального контроля в соответствии с Постановлением Правительства РФ от 05.04.2010г. №215 «Об утверждении Правил подготовки докладов об осуществлении государственного контроля (надзора), муниципального контроля в соответствующих сферах деятельности такого контроля (надзора)»</t>
  </si>
  <si>
    <t>Структурные подразделения Администрации</t>
  </si>
  <si>
    <t>Анализ состояния муниципального контроля</t>
  </si>
  <si>
    <t>Разработка реестра функций Администрации МО «Балезинский район» и оптимизация функций</t>
  </si>
  <si>
    <t>Оптимизация функций органов МСУ</t>
  </si>
  <si>
    <t>Оптимизация должностей и численности муниципальных служащих</t>
  </si>
  <si>
    <t>Аппарат, структурные подразделения Администрации</t>
  </si>
  <si>
    <t>Соответствие должностей и численности муниципальных служащих  нормативам, установленным  постановлением Правительства УР от 08.08.2011г. №278.</t>
  </si>
  <si>
    <t>Формирование и направление заявки на конкурсный отбор проектов реализации мероприятий административной реформы на поддержку из средств бюджета УР</t>
  </si>
  <si>
    <t>По мере объявления конкурса</t>
  </si>
  <si>
    <t>Привлечение средств из республиканского бюджета</t>
  </si>
  <si>
    <t>Организация обучения муниципальных служащих, задействованных в реализации административной реформы</t>
  </si>
  <si>
    <t>Повышение уровня квалификации муниципальных служащих</t>
  </si>
  <si>
    <t>Внедрение успешного опыта муниципального управления</t>
  </si>
  <si>
    <t>Совершенствование работы органов МСУ</t>
  </si>
  <si>
    <t>Информатизация в органах местного самоуправления</t>
  </si>
  <si>
    <t>Развитие системы электронного документооборота в органах местного самоуправления Балезинского района</t>
  </si>
  <si>
    <t>Организация внутреннего и внешнего электронного документооборота</t>
  </si>
  <si>
    <t>Развитие системы межведомственного электронного взаимодействия в органах местного самоуправления Балезинского района</t>
  </si>
  <si>
    <t>Межведомственное электронное взаимодействие в рамках предоставления услуг</t>
  </si>
  <si>
    <t>Обеспечение на территории Балезинского района пункта приема заявлений и выдачи универсальных электронных карт на базе МФЦ Балезинского района</t>
  </si>
  <si>
    <t>Балезинский МФЦ</t>
  </si>
  <si>
    <t>2015</t>
  </si>
  <si>
    <t>Наличие на территории Балезинского района пункта приема заявлений и выдачи универсальных электронных карт</t>
  </si>
  <si>
    <t>Развитие и совершенствование официального сайта муниципального образования «Балезинский район»</t>
  </si>
  <si>
    <t xml:space="preserve">Повышение прозрачности деятельности органов местного самоуправления </t>
  </si>
  <si>
    <t>Предоставление гражданам и организациям информации об условиях предоставления государственных и муниципальных услуг</t>
  </si>
  <si>
    <t xml:space="preserve"> Мероприятия, направленные на популяризацию получения государственных и муниципальных услуг в электронном виде</t>
  </si>
  <si>
    <t>Создание и развитие официальных сайтов сельских поселений, муниципальных учреждений</t>
  </si>
  <si>
    <t xml:space="preserve">Обеспечение открытости деятельности органов местного самоуправления </t>
  </si>
  <si>
    <t>Разработка нормативной документации в области защиты информации</t>
  </si>
  <si>
    <t>Совершенствование муниципальной правовой базы в области защиты информации</t>
  </si>
  <si>
    <t>Обеспечение заданного уровня информационной безопасности информационных систем органов местного самоуправления</t>
  </si>
  <si>
    <t>Обучение муниципальных служащих органов местного самоуправления  к использованию информационных и телекоммуникационных технологий в профессиональной деятельности</t>
  </si>
  <si>
    <t>Организация предоставления государственных и муниципальных услуг  на базе многофункционального центра</t>
  </si>
  <si>
    <t>МАУ «Балезинский МФЦ»</t>
  </si>
  <si>
    <t> 1</t>
  </si>
  <si>
    <t>Проведение капитального ремонта помещений, выделенных для размещения  "МФЦ", а также оснащение их офисной мебелью, оборудованием, инвентарем и местами ожидания для заявителей</t>
  </si>
  <si>
    <t>Балезинский МФЦ»</t>
  </si>
  <si>
    <t xml:space="preserve">Администрация района </t>
  </si>
  <si>
    <t>Приобретение, монтаж и настройка телекоммуникационного оборудования и программного обеспечения, оборудования и программного обеспечения рабочих мест сотрудников  "МФЦ", включая оснащение рабочих мест необходимым программным обеспечением, компьютерной техникой и средствами связи, вспомогательного оборудования, включая информационные панели телевизионного типа, системы видеонаблюдения, системы управления электронной очередью, системами кондиционирования воздуха и проведение работ по организации локальной сети  "МФЦ" с защищенными каналами связи</t>
  </si>
  <si>
    <t>Администрация района</t>
  </si>
  <si>
    <t>Внедрение автоматизированной информационной системы поддержки деятельности МФЦ (АИС МФЦ УР).</t>
  </si>
  <si>
    <t xml:space="preserve">Балезинский МФЦ </t>
  </si>
  <si>
    <t>Министерство связи информатизации УР</t>
  </si>
  <si>
    <t>Обеспечение безопасности условий для предоставления муниципальных услуг (выполнения работ).</t>
  </si>
  <si>
    <t>Обеспечение техники безопасности</t>
  </si>
  <si>
    <t>Создание  специализированного ресурса (страницы) на официальном сайте Администрации МО «Балезинский район», подготовка и регулярное размещение на нем актуальных сведений.</t>
  </si>
  <si>
    <t xml:space="preserve">Администрация  района </t>
  </si>
  <si>
    <t>Информирование населения, открытость деятельности МФЦ</t>
  </si>
  <si>
    <t>Взаимодействие со СМИ в целях публикации информации об услугах и планируемых мероприятиях в печатных СМИ, а также подготовки сюжетов для телепередач.</t>
  </si>
  <si>
    <t>Информирование населения, разъяснительная работа, ответы на вопросы</t>
  </si>
  <si>
    <t xml:space="preserve">Организация системы регулярного мониторинга удовлетворенности потребителей в предоставлении государственных и муниципальных услуг </t>
  </si>
  <si>
    <t>Выявление потребностей населения, выявление недостатков в работе</t>
  </si>
  <si>
    <t>Рассмотрение обращений граждан по вопросам организации и проведения мероприятий в МФЦ, принятие мер реагирования</t>
  </si>
  <si>
    <t>Разрешение спорных моментов при оказании услуг, приобретение опыта и распространение его среди коллег</t>
  </si>
  <si>
    <t> 9</t>
  </si>
  <si>
    <t>Публикация на официальном сайте Администрации МО «Балезинский район» и поддержание в актуальном состоянии информации о деятельности МФЦ</t>
  </si>
  <si>
    <t>Содержание МФЦ в соответствии с предоставленным заданием</t>
  </si>
  <si>
    <t>Содержание работников (ФОТ), приобретение товаров, работ, услуг</t>
  </si>
  <si>
    <r>
      <t>Ведение кадрового делопроизводства (</t>
    </r>
    <r>
      <rPr>
        <sz val="8"/>
        <color indexed="8"/>
        <rFont val="Times New Roman"/>
        <family val="1"/>
        <charset val="204"/>
      </rPr>
      <t>Ведение личных дел муниципальных служащих, трудовых книжек, оформление наградных документов, ведение воинского учета, ведение реестра муниципальных служащих и др.)</t>
    </r>
  </si>
  <si>
    <r>
      <t>Создание современных условий для работы МФЦ</t>
    </r>
    <r>
      <rPr>
        <b/>
        <sz val="8"/>
        <rFont val="Times New Roman"/>
        <family val="1"/>
        <charset val="204"/>
      </rPr>
      <t> </t>
    </r>
  </si>
  <si>
    <r>
      <t>Автоматизация рабочих мест</t>
    </r>
    <r>
      <rPr>
        <b/>
        <sz val="8"/>
        <rFont val="Times New Roman"/>
        <family val="1"/>
        <charset val="204"/>
      </rPr>
      <t> </t>
    </r>
  </si>
  <si>
    <t>Осуществление мероприятий, направленных на содержание работников органов местного самоуправления (ФОТ), приобретение товаров, работ, услуг необходимых для обеспечения деятельности органов местного самоуправления</t>
  </si>
  <si>
    <t>121</t>
  </si>
  <si>
    <t>244</t>
  </si>
  <si>
    <t>Организация мероприятий по опубликованию (размещению) муниципальных правовых актов и иной официальной информации в целях информирования жителей муниципального образования о социально-экономическом и культурном развитии района</t>
  </si>
  <si>
    <t>Доплаты к пенсиям муниципальных служащих</t>
  </si>
  <si>
    <t>312</t>
  </si>
  <si>
    <t>иные межбюджетные трансферты из бюджета Удмуртской республики, имеющие целевое назначение</t>
  </si>
  <si>
    <t>Код аналитической программной классификации</t>
  </si>
  <si>
    <t>№ пп</t>
  </si>
  <si>
    <t>Наименование целевого показателя(индикатора)</t>
  </si>
  <si>
    <t>Ед. изм.</t>
  </si>
  <si>
    <t>Мп</t>
  </si>
  <si>
    <t>Пп</t>
  </si>
  <si>
    <t>Срок выполнения</t>
  </si>
  <si>
    <t>Ожидаемый непосредственный результат</t>
  </si>
  <si>
    <t>ОМ</t>
  </si>
  <si>
    <t>М</t>
  </si>
  <si>
    <t>Перечень основных мероприятий муниципальной программы</t>
  </si>
  <si>
    <t>МП</t>
  </si>
  <si>
    <t>Наименование подпрограммы, основного мероприятия, мероприятия</t>
  </si>
  <si>
    <t>Исполнители</t>
  </si>
  <si>
    <t>Финансовая оценка применения мер муниципального регулирования</t>
  </si>
  <si>
    <t>Наименование меры                                        муниципального регулирования</t>
  </si>
  <si>
    <t>Показатель применения меры</t>
  </si>
  <si>
    <t>Финансовая оценка результата, тыс. руб.</t>
  </si>
  <si>
    <t xml:space="preserve">Краткое обоснование необходимости применения меры </t>
  </si>
  <si>
    <t>Наименование меры                                        государственного регулирования</t>
  </si>
  <si>
    <t>2015 год</t>
  </si>
  <si>
    <t>2016 год</t>
  </si>
  <si>
    <t>2017 год</t>
  </si>
  <si>
    <t>2018 год</t>
  </si>
  <si>
    <t>2019 год</t>
  </si>
  <si>
    <t>2020 год</t>
  </si>
  <si>
    <t>Ресурсное обеспечение реализации муниципальной программы за счет средств бюджета муниципального района (городского округа)</t>
  </si>
  <si>
    <t>Наименование муниципальной программы, подпрограммы, основного мероприятия, мероприятия</t>
  </si>
  <si>
    <t>Ответственный исполнитель, соисполнитель</t>
  </si>
  <si>
    <t>Код бюджетной классификации</t>
  </si>
  <si>
    <t>Расходы бюджета муниципального образования, тыс. рублей</t>
  </si>
  <si>
    <t>ГРБС</t>
  </si>
  <si>
    <t>Рз</t>
  </si>
  <si>
    <t>Пр</t>
  </si>
  <si>
    <t>ЦС</t>
  </si>
  <si>
    <t>ВР</t>
  </si>
  <si>
    <t>Всего</t>
  </si>
  <si>
    <t>Администрация МО "Балезинский район"</t>
  </si>
  <si>
    <t>Прогнозная (справочная) оценка ресурсного обеспечения реализации муниципальной программы за счет всех источников финансирования</t>
  </si>
  <si>
    <t>Наименование муниципальной программы, подпрограммы</t>
  </si>
  <si>
    <t>Источник финансирования</t>
  </si>
  <si>
    <t>в том числе:</t>
  </si>
  <si>
    <t>субсидии из бюджета Удмуртской Республики</t>
  </si>
  <si>
    <t>субвенции из бюджета Удмуртской Республики</t>
  </si>
  <si>
    <t>субвенции из бюджетов поселений</t>
  </si>
  <si>
    <t>средства бюджета Удмуртской Республики, планируемые к привлечению</t>
  </si>
  <si>
    <t>бюджет Балезинского района</t>
  </si>
  <si>
    <t>собственные средства бюджета Балезинского района</t>
  </si>
  <si>
    <t>0916016</t>
  </si>
  <si>
    <t>851</t>
  </si>
  <si>
    <t>0910160010</t>
  </si>
  <si>
    <t>0910160030</t>
  </si>
  <si>
    <t>0910160110</t>
  </si>
  <si>
    <t>0910560160</t>
  </si>
  <si>
    <t>0910161710</t>
  </si>
  <si>
    <t>0910161730</t>
  </si>
  <si>
    <t>321</t>
  </si>
  <si>
    <t>129</t>
  </si>
  <si>
    <t>122</t>
  </si>
  <si>
    <t>852</t>
  </si>
  <si>
    <t>853</t>
  </si>
  <si>
    <t>Всего содержание органов местного самоуправления</t>
  </si>
  <si>
    <t>Обеспечение деятельности централизованных бухгалтерий</t>
  </si>
  <si>
    <t xml:space="preserve">045 </t>
  </si>
  <si>
    <t>0910160120</t>
  </si>
  <si>
    <t>Капитальный ремонт здания и инженерных коммуникаций (замена кровли, оконных блоков водопровода канализации системы отопления, ремонт кабинетов и т.д.)</t>
  </si>
  <si>
    <t xml:space="preserve">Обслуживание инженерных коммуникаций и средств связи специализированными организациями и управляющими компаниями </t>
  </si>
  <si>
    <t>Приобретение хозяйственного оборудования, инвентаря, канцелярских принадлежностей, запасных частей и иных расходных материалов</t>
  </si>
  <si>
    <t>Приобретение служебного автотранспорта</t>
  </si>
  <si>
    <t>Приобретение горюче-смазочных материалов</t>
  </si>
  <si>
    <t>Приобретение компьютерной и организационной техники</t>
  </si>
  <si>
    <t>Приобретение мебели</t>
  </si>
  <si>
    <t>Обеспечение пожарной безопасности здания</t>
  </si>
  <si>
    <t>Аттестация рабочих мест (специальная оценка условий труда)</t>
  </si>
  <si>
    <t>Обучение работников охране труда и технике безопасности</t>
  </si>
  <si>
    <t>Оказание материальной помощи гражданам из резервного фонда Администрации МО «Балезинский район»</t>
  </si>
  <si>
    <t>Поддержка печатных средств массовой информации для обсуждения проектов муниципальных правовых актов (МПА), опубликования МПА, доведения до сведения жителей официальной информации о социально-экономическом и культурном развитии района.</t>
  </si>
  <si>
    <t>Освещение в средствах массовой информации и размещение на официальных сайтах (страницах) органов местного самоуправления в сети «Интернет» результатов деятельности органов местного самоуправления</t>
  </si>
  <si>
    <t>Создание и развитие комплексных систем информационной безопасности информационных систем органов местного самоуправления</t>
  </si>
  <si>
    <t>Обеспечение деятельности централизованных бухгалтерий и иных учреждений</t>
  </si>
  <si>
    <t>Приложение №6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программе "Муниципальное управление на 2015-2021 годы",  утвержденной постановлением                                         Администрации муниципального образования "Балезинский район" от 15.03.2019 г. №266</t>
  </si>
  <si>
    <t>значение целевого показателя (индикатора)</t>
  </si>
  <si>
    <t>% исполнения плана на отчетный год</t>
  </si>
  <si>
    <t>темп роста (снижения) к уровню прошлого года, %</t>
  </si>
  <si>
    <t>обоснование отклонений значений целевого показателя (индикатора)</t>
  </si>
  <si>
    <t>отчет</t>
  </si>
  <si>
    <t>план</t>
  </si>
  <si>
    <t>Достигнутый результат на конец отчетного периода</t>
  </si>
  <si>
    <t>Проблемы, возникшие в ходе реализации мероприятия</t>
  </si>
  <si>
    <t>Отсутствие финансирования проведения капитального ремонта кровли и фасада здания Администрации</t>
  </si>
  <si>
    <t>Отсутствие обновления компьютерной техники</t>
  </si>
  <si>
    <t>-</t>
  </si>
  <si>
    <t>кассовое исполнение на конец отчетного периода</t>
  </si>
  <si>
    <t>кассовые расходы, %</t>
  </si>
  <si>
    <t>к плану на отчетный год</t>
  </si>
  <si>
    <t>Оценка расходов на отчетный год (согласно муниципальной программе), тыс. рублей</t>
  </si>
  <si>
    <t>Фактические расходы на конец отчетного периода, тыс. руб.</t>
  </si>
  <si>
    <t>Отношение фактических расходов на конец отчетного периода, к оценке расходов на отчетный год, %</t>
  </si>
  <si>
    <t>Координатор</t>
  </si>
  <si>
    <t>Ответственный исполнитель</t>
  </si>
  <si>
    <t xml:space="preserve">Эффективность реализации муниципальной программы (подпрограммы) </t>
  </si>
  <si>
    <t>Степень достижения плановых значений целевых показателей (индикаторов)</t>
  </si>
  <si>
    <t xml:space="preserve">Степень реализации мероприятий </t>
  </si>
  <si>
    <t>Степень соответствия запланированному уровню расходов</t>
  </si>
  <si>
    <t xml:space="preserve">Эффективность использования средств бюджета муниципального района (городского округа) </t>
  </si>
  <si>
    <t>Аппарат Админитрации</t>
  </si>
  <si>
    <t>№ п/п</t>
  </si>
  <si>
    <t>Вид правового акта</t>
  </si>
  <si>
    <t>Дата принятия</t>
  </si>
  <si>
    <t>Номер</t>
  </si>
  <si>
    <t>Суть изменений (краткое изложение)</t>
  </si>
  <si>
    <t>Постановление Администрации муниципального образования "Балезинский район"</t>
  </si>
  <si>
    <t>утверждена программа</t>
  </si>
  <si>
    <t>внесены изменения в сязи с изменениями в бюджете МО "Балезинский район"</t>
  </si>
  <si>
    <t>внесение изменений в подпрограмму "Создание условий для государственной регистрации актов гражданского состояния в муниципальном образовании «Балезинский район» на 2015-2020 годы"</t>
  </si>
  <si>
    <t>внесены изменения в связи с изменениями мероприятий в приложении №2</t>
  </si>
  <si>
    <t>продление программы до 2021 года</t>
  </si>
  <si>
    <t>Сведения о внесенных за отчетный период изменениях в муниципальную программу</t>
  </si>
  <si>
    <t>Муниципальная программа "Муниципальное управление"</t>
  </si>
  <si>
    <t xml:space="preserve">Отчет о выполнении сводных показателей муниципальных заданий на оказание муниципальных услуг (выполнение работ) </t>
  </si>
  <si>
    <t>В рамках подпрограммы муниципальные услуги муниципальными учреждениями не оказываются.</t>
  </si>
  <si>
    <t> 2015-2022 годы</t>
  </si>
  <si>
    <t>2015-2022 годы</t>
  </si>
  <si>
    <t>2015-2022 годы </t>
  </si>
  <si>
    <t>2015-2022годы</t>
  </si>
  <si>
    <t>2015-2022</t>
  </si>
  <si>
    <t>Приложение 2 к муниципальной программе "Муниципальное управление 2015-2022 годы", утвержденной постановлением Администрации муниципального образования "Балезинский район" от 15.03.2019 г. №266</t>
  </si>
  <si>
    <t>062</t>
  </si>
  <si>
    <t>Управление культуры Администрации МО "Балезинский район"</t>
  </si>
  <si>
    <t>111</t>
  </si>
  <si>
    <t>119</t>
  </si>
  <si>
    <t>Доля жителей МО «Балезинский район», удовлетворенных качеством и доступностью государственных и муниципальных услуг, предоставляемых в МО «Балезинский район"</t>
  </si>
  <si>
    <t>Нормативные акты, предусматривающие льготы и другие меры муниципального регулирования отсутствуют.</t>
  </si>
  <si>
    <t>внесение изменений в связи с продлелием срока действия программы, приведение в соответствие с бюджетом муниципального образования "Балезинский район"</t>
  </si>
  <si>
    <t>Отклонение факта на конец отчетного периода от плана на отчетный год</t>
  </si>
  <si>
    <t>План на отчетный год</t>
  </si>
  <si>
    <t>Управление муниципальными финансами</t>
  </si>
  <si>
    <t>Исполнение плана по налоговым и неналоговым доходам бюджета МО «Балезинский район»</t>
  </si>
  <si>
    <t>Объем налоговых и неналоговых доходов консолидированного бюджета Балезинского района</t>
  </si>
  <si>
    <t>тыс.рублей</t>
  </si>
  <si>
    <t xml:space="preserve">Исполнение расходных обязательств МО «Балезинский район» в соответствии с решением Совета депутатов МО «Балезинский район» о бюджете МО «Балезинский район» </t>
  </si>
  <si>
    <t xml:space="preserve">Отношение дефицита бюджета МО «Балезинский район» к доходам бюджета МО «Балезинский район», рассчитанное в соответствии с требованиями Бюджетного кодекса РФ  </t>
  </si>
  <si>
    <t xml:space="preserve">Отношение объема просроченной кредиторской задолженности бюджета МО «Балезинский район» и муниципальных учреждений МО «Балезинский район» (за исключением просроченной кредиторской задолженности, образованной по приносящей доход деятельности (собственные доходы учреждений) к расходам бюджета МО «Балезинский район» </t>
  </si>
  <si>
    <t>Доля дотаций на выравнивание уровня бюджетной обеспеченности поселений в Балезинском районе из бюджета МО «Балезинский район» в объеме собственных доходов консолидированных бюджетов поселений в Балезинском районе</t>
  </si>
  <si>
    <t>Повышение эффективности бюджетных расходов и управления муниципальными финансами</t>
  </si>
  <si>
    <t xml:space="preserve">Оценка качества управления муниципальными финансами в Балезинском районе, определяемая Министерством финансов Удмуртской Республики </t>
  </si>
  <si>
    <t>Средний уровень качества финансового менеджмента главных распорядителей средств бюджета муниципального образования «Балезинский район»</t>
  </si>
  <si>
    <t> %</t>
  </si>
  <si>
    <t>Средний уровень качества управления муниципальными финансами по отношению к предыдущему году</t>
  </si>
  <si>
    <t xml:space="preserve"> Отношение недополученных доходов по местным налогам в результате действия налоговых льгот, установленных решениями Советов депутатов поселений к налоговым доходам консолидированного бюджета МО «Балезинский район»   </t>
  </si>
  <si>
    <t>Обслуживание муниципального долга</t>
  </si>
  <si>
    <r>
      <t>Доля муниципальных служащих, назначенных на должности муниципальной службы, из кадрового резерва и (или) на основе конкурса;</t>
    </r>
    <r>
      <rPr>
        <i/>
        <sz val="8"/>
        <rFont val="Times New Roman"/>
        <family val="1"/>
        <charset val="204"/>
      </rPr>
      <t xml:space="preserve"> </t>
    </r>
  </si>
  <si>
    <r>
      <t> </t>
    </r>
    <r>
      <rPr>
        <sz val="8"/>
        <color indexed="8"/>
        <rFont val="Times New Roman"/>
        <family val="1"/>
        <charset val="204"/>
      </rPr>
      <t>Доля муниципальных служащих, успешно прошедших аттестацию от числа муниципальных служащих, включенных в график прохождения аттестации</t>
    </r>
  </si>
  <si>
    <r>
      <t>О</t>
    </r>
    <r>
      <rPr>
        <sz val="8"/>
        <color indexed="8"/>
        <rFont val="Times New Roman"/>
        <family val="1"/>
        <charset val="204"/>
      </rPr>
      <t>тсутствие обращений граждан, рассмотренных с нарушением срока;</t>
    </r>
  </si>
  <si>
    <t>всего</t>
  </si>
  <si>
    <t>Управление финансов Администрации муниципального образования "Балезинский район"</t>
  </si>
  <si>
    <t>Администрация муниципального образования «Балезинский район»</t>
  </si>
  <si>
    <t>2 444,5</t>
  </si>
  <si>
    <t>2 428,9</t>
  </si>
  <si>
    <t>25 660,8</t>
  </si>
  <si>
    <t>23 260,8</t>
  </si>
  <si>
    <t>23 231,9</t>
  </si>
  <si>
    <t> Выполнение функций уполномоченного органа по переданным государственным полномочиям по расчету и предоставлению дотаций поселениям Балезинского района</t>
  </si>
  <si>
    <t>1 812,0</t>
  </si>
  <si>
    <t>Выравнивание уровня бюджетной обеспеченности поселений за счет средств бюджета МО "Балезинский район"</t>
  </si>
  <si>
    <t> Управление финансов Администрации муниципального образования "Балезинский район"</t>
  </si>
  <si>
    <t>4 311,3</t>
  </si>
  <si>
    <t>Реализация установленных полномочий Управлением финансов Администрации МО "Балезинский район"</t>
  </si>
  <si>
    <t>6 834,6</t>
  </si>
  <si>
    <t>6 820,8</t>
  </si>
  <si>
    <t>4 930,7</t>
  </si>
  <si>
    <t>1 468,7</t>
  </si>
  <si>
    <t>1 460,9</t>
  </si>
  <si>
    <t>10 244,6</t>
  </si>
  <si>
    <t>Реализация мероприятий, направленных на повышение эффективности расходов бюджета МО "Балезинский район"</t>
  </si>
  <si>
    <t>Организация работы ОМСУ Балезинского района, структурных подразделений Администрации МО "Балезинский район" по повышению эффективности управления общественными финансами</t>
  </si>
  <si>
    <t xml:space="preserve">бюджет муниципального района </t>
  </si>
  <si>
    <t>субсидии из бюджета субъекта Российской Федерации</t>
  </si>
  <si>
    <t>субвенции из бюджета субъекта Российской Федерации</t>
  </si>
  <si>
    <t>иные межбюджетные трансферты из бюджета субъекта Российской Федерации, имеющие целевое назначение</t>
  </si>
  <si>
    <r>
      <t xml:space="preserve">субвенции из бюджетов поселений </t>
    </r>
    <r>
      <rPr>
        <i/>
        <sz val="9"/>
        <rFont val="Times New Roman"/>
        <family val="1"/>
        <charset val="204"/>
      </rPr>
      <t>(только для муниципальных районов)</t>
    </r>
  </si>
  <si>
    <r>
      <t xml:space="preserve">иные межбюджетные трансферты из бюджетов поселений, имеющие целевое назначение </t>
    </r>
    <r>
      <rPr>
        <i/>
        <sz val="9"/>
        <color indexed="60"/>
        <rFont val="Times New Roman"/>
        <family val="1"/>
        <charset val="204"/>
      </rPr>
      <t>(только для муниципальных районов)</t>
    </r>
  </si>
  <si>
    <t>субсидии из бюджета субъекта Российской Федерации, планируемые к привлечению</t>
  </si>
  <si>
    <r>
      <t xml:space="preserve">средства бюджетов поселений, входящих в состав муниципального района </t>
    </r>
    <r>
      <rPr>
        <i/>
        <sz val="9"/>
        <color indexed="60"/>
        <rFont val="Times New Roman"/>
        <family val="1"/>
        <charset val="204"/>
      </rPr>
      <t>(только для муниципальных районов)</t>
    </r>
  </si>
  <si>
    <t>иные источники</t>
  </si>
  <si>
    <t xml:space="preserve">собственные средства бюджета муниципального района </t>
  </si>
  <si>
    <t>бюджет муниципального района</t>
  </si>
  <si>
    <t>Управление муниципальным имуществом и земельными ресурсами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</si>
  <si>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</t>
  </si>
  <si>
    <r>
      <rPr>
        <sz val="9"/>
        <rFont val="Times New Roman"/>
        <family val="1"/>
        <charset val="204"/>
      </rPr>
      <t>Полная учетная стоимость основных фондов организаций муниципальной формы собственности, находящихся в стадии банкротства на конец года -0,00 (тыс.руб.);</t>
    </r>
    <r>
      <rPr>
        <sz val="9"/>
        <color indexed="10"/>
        <rFont val="Times New Roman"/>
        <family val="1"/>
        <charset val="204"/>
      </rPr>
      <t xml:space="preserve">
</t>
    </r>
    <r>
      <rPr>
        <sz val="9"/>
        <rFont val="Times New Roman"/>
        <family val="1"/>
        <charset val="204"/>
      </rPr>
      <t>полная учетная стоимость основных фондов организаций муниципальной формы собственности (на конец года)</t>
    </r>
    <r>
      <rPr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 2594191,00 (тыс.руб.)</t>
    </r>
  </si>
  <si>
    <t>Доля площади земельных участков, являющихся объектами налогообложения земельным налогом, в общей площади территории муниципального района</t>
  </si>
  <si>
    <t>Доля площади земельных участков на территории муниципального образования, поставленных на государственный кадастровый учет, в общей площади территории муниципального района</t>
  </si>
  <si>
    <t>Увеличение доходов консолидированного бюджета муниципального образования «Балезинский район»   от внесения земельных платежей, процентов к уровню базового периода (2009 года)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</si>
  <si>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</si>
  <si>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Доля граждан, использующих механизм получения государственных и муниципальных услуг в электронной форме, процентов (к 2018 году – не менее 70%)</t>
  </si>
  <si>
    <r>
      <rPr>
        <sz val="9"/>
        <rFont val="Times New Roman"/>
        <family val="1"/>
        <charset val="204"/>
      </rPr>
      <t>Общее количество граждан, получившие муниципальную услугу – 322</t>
    </r>
    <r>
      <rPr>
        <sz val="9"/>
        <color indexed="10"/>
        <rFont val="Times New Roman"/>
        <family val="1"/>
        <charset val="204"/>
      </rPr>
      <t xml:space="preserve">
</t>
    </r>
    <r>
      <rPr>
        <sz val="9"/>
        <rFont val="Times New Roman"/>
        <family val="1"/>
        <charset val="204"/>
      </rPr>
      <t>Количество граждан, получившие муниципальную услугу в электронной форме -102</t>
    </r>
  </si>
  <si>
    <t>Доля граждан, реализовавших свое право на бесплатное получение земельных участков для индивидуального жилищного строительства, в том числе граждан, имеющих трех и более детей, от общего числа граждан, поставленных на учет для бесплатного предоставления земельных участков для индивидуального жилищного строительства, в процентах.</t>
  </si>
  <si>
    <t>Подготовка и утверждение документации по установлению Правил землепользования и застройки на территории всех муниципальных образований сельских поселений.</t>
  </si>
  <si>
    <t>Отдел строительства, ЖКХ  и архитектуры</t>
  </si>
  <si>
    <t>2015-2020 годы</t>
  </si>
  <si>
    <t>2019 г.</t>
  </si>
  <si>
    <t>утверждение документации по планировке территорий (проектов планировки, проектов межевания территории)</t>
  </si>
  <si>
    <t>Формирование земельных участков</t>
  </si>
  <si>
    <t>для целей строительства и для целей, не связанных со строительством</t>
  </si>
  <si>
    <t xml:space="preserve">Управление имущественных и земельных отношений </t>
  </si>
  <si>
    <t>Формирование земельных участков для целей строительства и для целей, не связанных со строительством</t>
  </si>
  <si>
    <t>для индивидуального жилищного строительства, с целью дальнейшего предоставления с торгов, а так же гражданам, признанными нуждающимися в жилых помещениях, многодетным семьям  в соответствии с Законом Удмуртской Республики  от 16 декабря 2002 г. № 68-РЗ</t>
  </si>
  <si>
    <t>Формирование земельных участков для индивидуального жилищного строительства, с целью дальнейшего предоставления с торгов, а так же гражданам, признанными нуждающимися в жилых помещениях, многодетным семьям  в соответствии с Законом Удмуртской Республики  от 16 декабря 2002 г. № 68-РЗ</t>
  </si>
  <si>
    <t>Оказание муниципальной услуги «Предоставление собственникам зданий, строений, сооружений земельных участков, находящихся в неразграниченной государственной собственности или в муниципальной собственности, в собственность», в том числе в электронном виде (3.9)</t>
  </si>
  <si>
    <t>Оказание муниципальной услуги по заявлениям юридических и физических лиц</t>
  </si>
  <si>
    <t>Оказание муниципальной услуги «Предоставление собственникам и правообладателям зданий, строений, сооружений земельных участков, находящихся в неразграниченной государственной собственности или в муниципальной собственности, в аренду», в том числе в электронном виде (3.11)</t>
  </si>
  <si>
    <t>Оказание муниципальной услуги «Прекращение права постоянного (бессрочного) пользования  земельным участком, находящимся в неразграниченной государственной собственности или в муниципальной собственности», в том числе в электронном виде (3.5)</t>
  </si>
  <si>
    <t>Оказание муниципальной услуги «Прекращение права пожизненного наследуемого владения земельным участком, находящимся в неразграниченной государственной собственности или в муниципальной собственности»,, в том числе в электронном виде (3.13)</t>
  </si>
  <si>
    <t>Оказание муниципальной услуги «Выдача копий архивных документов, подтверждающих право на владение землей», в том числе в электронном виде (3.1)</t>
  </si>
  <si>
    <t>Оказание муниципальной услуги «Утверждение схемы расположения земельного участка на кадастровом плане или кадастровой карте соответствующей территории», в том числе в электронном виде (3.4)</t>
  </si>
  <si>
    <t>Оказание муниципальной услуги «Предоставление земельных участков, находящихся в неразграниченной государственной собственности или в муниципальной собственности, для индивидуального жилищного строительства», в том числе в электронном виде (3.10)</t>
  </si>
  <si>
    <t xml:space="preserve">Отдел строительства, ЖКХ  и архитектуры, Управление имущественных и земельных отношений </t>
  </si>
  <si>
    <t>Оказание муниципальной услуги "Выделение земельных участков из земель, находящихся в неразграниченной государственной собственности или в муниципальной собственности, для создания фермерского хозяйства и осуществления его деятельности", в том числе в электронном виде (3.2)</t>
  </si>
  <si>
    <t>Оказание муниципальной услуги "Предоставление земельного участка, находящегося в неразграниченной государственной собственности или в муниципальной собственности, в постоянное (бессрочное) пользование", в том числе в электронном виде (3.6)</t>
  </si>
  <si>
    <t>Оказание муниципальной услуги "Предоставление земельного участка, находящегося в неразграниченной государственной собственности или в муниципальной собственности, в безвозмездное срочное пользование", в том числе в электронном виде (3.8)</t>
  </si>
  <si>
    <t>Оказание муниципальной услуги по заявлениям юридических лиц</t>
  </si>
  <si>
    <t>Оказание муниципальной услуги "Изменение разрешенного вида использования земельного участка при отсутствии градостроительной документации", в том числе в электронном виде (3.12)</t>
  </si>
  <si>
    <t>Оказание муниципальной услуги «Бесплатное предоставление земельных участков гражданам в соответствии с Законом Удмуртской Республики от 16 декабря 2002 года № 68-РЗ», в том числе в электронном виде (3.14)</t>
  </si>
  <si>
    <t xml:space="preserve"> Отдел строительства, ЖКХ и архитектуры </t>
  </si>
  <si>
    <t>Оказание муниципальной услуги по заявлениям  физических лиц, обеспечение реализации социальных гарантий, предусмотренных законодательством Российской Федерации и законодательством Удмуртской Республики в отношении отдельных групп граждан, в том числе обеспечение граждан, имеющих право на бесплатное получение земельных участков, земельными участками для индивидуального жилищного строительства, а также обеспечение реализации гарантий, предусмотренных законодательством Российской Федерации, на строительство жилья экономического класса</t>
  </si>
  <si>
    <t>Осуществление муниципального земельного контроля за использованием земельных участков на территории муниципального образования Балезинский район»</t>
  </si>
  <si>
    <t>Администрации сельских поселений</t>
  </si>
  <si>
    <t xml:space="preserve">Реализация контрольных функций </t>
  </si>
  <si>
    <t>Формирование земельных участков под многоквартирными домами</t>
  </si>
  <si>
    <t>В связи с отсутствием денежных средств в бюджете района кадастровые работы по формированию земельных участков под многоквартирными домами не проводились.</t>
  </si>
  <si>
    <t>Управление и распоряжение имуществом муниципального образования «Балезинский район»</t>
  </si>
  <si>
    <t>Приватизация имущества муниципального образования «Балезинский район»</t>
  </si>
  <si>
    <t xml:space="preserve">Получение доходов в бюджет муниципального образования «Балезинский район», создание оптимальной структуры собственности муниципального образования «Балезинскийй район» </t>
  </si>
  <si>
    <t>Перераспределение имущества между публично-правовыми образованиями (Российской Федерацией, Удмуртской Республикой, муниципальными образованиями, в том числе городскими и сельскими поселениями), проведение работ по приему-передаче имущества</t>
  </si>
  <si>
    <t>Создание оптимальной структуры собственности муниципального образования «Балезинский район»</t>
  </si>
  <si>
    <t>Применение процедур финансового оздоровления и банкротства в отношении организаций в муниципального образования «Балезинский район», находящихся в кризисном состоянии, в целях сохранения их имущественных комплексов</t>
  </si>
  <si>
    <t>Применение процедур финансового оздоровления и банкротства. Сохранение имущественных комплексов организаций муниципального образования «Балезинский район», находящихся в кризисном состоянии</t>
  </si>
  <si>
    <t>18</t>
  </si>
  <si>
    <t>Государственная регистрация права собственности муниципального образования «Балезинский район» на объекты недвижимого имущества</t>
  </si>
  <si>
    <t>Обеспечение государственной регистрации права собственности муниципального образования «Балезинский район» на объекты недвижимого имущества</t>
  </si>
  <si>
    <t>19</t>
  </si>
  <si>
    <t>Предоставление муниципальных услуг в области имущественных отношений, в том числе в электронной форме</t>
  </si>
  <si>
    <t>предоставление информации об объектах недвижимого имущества, находящихся в собственности муниципального образования «Балезинский район», которые могут быть переданы в аренду (3.7)</t>
  </si>
  <si>
    <t>Обеспечение раскрытия информации об имуществе муниципального образования «Балезинскийрайон» для всех заинтересованных лиц</t>
  </si>
  <si>
    <t>предоставление информации из реестра объектов муниципальной собственности муниципального образования «Балезинский район» (3.3)</t>
  </si>
  <si>
    <t>Обеспечение раскрытия информации об имуществе муниципального образования «Балезинский район» для всех заинтересованных лиц</t>
  </si>
  <si>
    <t>20</t>
  </si>
  <si>
    <t>Выявление бесхозяйных объектов недвижимого имущества в границах муниципального района, оценка, оформление прав на объекты недвижимого имущества</t>
  </si>
  <si>
    <t>Выявление бесхозяйных инженерных коммуникаций в границах городского округа, регистрация прав собственности, передача  в аренду или концессию эксплуатирующим организациям</t>
  </si>
  <si>
    <t>21</t>
  </si>
  <si>
    <t xml:space="preserve">Обеспечение деятельности и открытости информации об имуществе МО "Балезинский район", о деятельности муниципальных органов в сфере управления имуществом , в т.ч. размещение информации об объектах недвижимого имущества находящегося в собственности района  </t>
  </si>
  <si>
    <t>Размещение информации об объектах недвижимого имущества, находящихся  в собственности МО «Балезинский район»  на официальном сайте. Обеспечение функционирования Интернет-приёмной по вопросам имущественных и земельных отношений</t>
  </si>
  <si>
    <t>Наименование муниципальной подпрограммы "Управление муниципальным имуществом и земельными ресурсами"</t>
  </si>
  <si>
    <t>Управление финансов Администрации МО "Балезинский район"</t>
  </si>
  <si>
    <t>Уплата налога на имущество организаций и земельного налога</t>
  </si>
  <si>
    <t>Управление финансов  Администрация МО "Балезинский район"</t>
  </si>
  <si>
    <t xml:space="preserve">Мероприятия по проведению реконструкции и капитального ремонта объектов муниципальной собственности </t>
  </si>
  <si>
    <t>044</t>
  </si>
  <si>
    <t>0941760180</t>
  </si>
  <si>
    <t>0942062010</t>
  </si>
  <si>
    <t>0942260150</t>
  </si>
  <si>
    <t>Темп роста (снижения) к уровню прошлого года, %</t>
  </si>
  <si>
    <t>Обоснование отклонений значений целевого показателя (индикатора)</t>
  </si>
  <si>
    <t>Факт  за год, предшествующий отчетному году</t>
  </si>
  <si>
    <t>Факт отчетного периода, нарастающим итогом</t>
  </si>
  <si>
    <t>Подпрограмма "Архивное дело"</t>
  </si>
  <si>
    <t>Предоставление заявителям государственных и муниципальных услуг в области архивного дела в устоановленные законодательством сроки от общего количества предоставленных государственных и муниципальных услуг в области архивного дела</t>
  </si>
  <si>
    <t>100,0</t>
  </si>
  <si>
    <t>Доля архивных документов, хранящихся в архивном отделе в нормативных условиях, обеспечивающих их постоянное (вечное) хранение, в общем количестве документов архивного отдела Адмиистрации МО "Балезинский район"</t>
  </si>
  <si>
    <t>Удельный вес архивных единиц хранения, включенных в автоматизированные информационно-поисковые системы архивного отдела, в общем объеме дел, хранящихся в архивном отделе Администрации МО "Балезинский район"</t>
  </si>
  <si>
    <t>Удельный вес документов Архивного фонда Удмуртской Республики, хранящихся сверх установленных сроков их временного хранения в организациях-источниках комплектования архивного отдела Администрации МО "Балезинский район"</t>
  </si>
  <si>
    <t>Доля архивных документов, включая фонды аудио- и видеоархивов, переведенных в электронную форму, в общем объеме документов, хранящихся в архивном отделе Администрации МО "Балезинский район"</t>
  </si>
  <si>
    <t>Подпрограмма "Архивное дело" на 2015-2020 годы"</t>
  </si>
  <si>
    <t>Организация хранения, комплектования и использования документов Архивного фонда УР и других архивных документов</t>
  </si>
  <si>
    <t>Архивный отдел</t>
  </si>
  <si>
    <t>Хранение, комплектование, учет и использование документов Архивного фонда УР и других архивных документов</t>
  </si>
  <si>
    <t>Работы по повышению уровня безопасности архивов (реализация протовоапожарных мер, обеспечение охраны объектов, оснащение оборудованием и материалами для хранения документов на различных видах носителей)</t>
  </si>
  <si>
    <t>Поддержание в рабочем состоянии пожаро-охранной сигнализации, системы вентиляции и кондиционирования воздуха до 100%. Контроль температурно-влажностного режима -до 100%. Картонирование архивных документов-до 100%</t>
  </si>
  <si>
    <t>В 2019 году установлена АПС в хранилище №3;  еженедельно пироводится контроль температурно-влажностного режима; закартонировано- 1113 ед.хр., перекартонировано- 1621 ед.хр.</t>
  </si>
  <si>
    <t>Физико-химическая и техническая обработка документов Архивного фонда Удмуртской Республики и других архивных документов</t>
  </si>
  <si>
    <t>Выполнение работ по реставрации, подшивке и переплету архивных документовна бумажном носителе</t>
  </si>
  <si>
    <t xml:space="preserve">Отреставрировано 327  листа 6 ед.хр. в фондах: 
13, 2, 247, 18, 218, 153;
 Подшито 35 ед.хр. в 7 фондах.  
</t>
  </si>
  <si>
    <t>Комплектование Архивного фонда Удмуртской Республики</t>
  </si>
  <si>
    <t>Прием на постоянное хранение  дел</t>
  </si>
  <si>
    <t>на постоянное хранение принято 1113 ед.хр. упавленческой документации от 30 организаций (в т.ч. собственности УР-229 ед.хр.)</t>
  </si>
  <si>
    <t>Расширение доступа к документам Архивного фонда Удмуртской Республики и их популяризация</t>
  </si>
  <si>
    <t>Проведение информационных мероприятий в форме экспонирования докуменнтальных выставок, публикаций статей и подборок документов в т.ч. в сети Интернет</t>
  </si>
  <si>
    <t>проведено 33 информационных мероприятия в т.ч. 3 выставкии документов, 5 статей, 9 информационных материалов, 10-информационных документов, 2-научно-практических мероприятия, 4-экскурсии</t>
  </si>
  <si>
    <t xml:space="preserve">Государственный учет документов Архивного фонда УР, хранящихся в архивном отделе </t>
  </si>
  <si>
    <t>Ведение государственного учета архивных документов, хранящихся в архивном отделе поустановленным формам учета и отчетности, обеспечение включения в общеотраслевой учетный программный комплекс "Архивный фонд"</t>
  </si>
  <si>
    <t xml:space="preserve">оформление книги учета поступлений документов, списка фондов, листа фонда, описи дел, реестра описи дел, дела фонда, списка фонда, листа-заверителя, введено АСГУ документов Архивного фонда 1113 ед.хр. </t>
  </si>
  <si>
    <t>Модернизация технологий работы на основании внедрения современных информационных и телекоммуникационных технологий</t>
  </si>
  <si>
    <t xml:space="preserve">Архивный отдел </t>
  </si>
  <si>
    <t>Оцифровка архивных дел, внедрение автоматизированных программных комплексов, формирование автоматизированных баз данных, оснащение в архивном отделе общественного места доступа к информационным ресурсам</t>
  </si>
  <si>
    <t xml:space="preserve">Внедрение автоматизированных программных комплексов, баз данных к архивным документам, хранящимся в архивном отделе </t>
  </si>
  <si>
    <t>Введение в базу данных "Архивный фонд" 100% фондов, 100% описей и 100% заголовков дел</t>
  </si>
  <si>
    <t xml:space="preserve">Введена АСГУ документов Архивного фонда  </t>
  </si>
  <si>
    <t>Превод архивных документов, хранящихся в архивном отделе, в электронный вид (оцифровка)</t>
  </si>
  <si>
    <t>Оцифровка архивных дел</t>
  </si>
  <si>
    <t>За 2019 год оцифровано  31ед.хр./7400 листов управленческой документации</t>
  </si>
  <si>
    <t>Оснащение в архивном отделе общественного места доступа к информационным ресурсам</t>
  </si>
  <si>
    <t>Оснащение необходимым компьютерным оборудованиемс выходом в сеть "Интернет"</t>
  </si>
  <si>
    <t xml:space="preserve">в связи с отсутствием в архивном отделе площадей общественное место доступа к информационным ресурсам отсутствует </t>
  </si>
  <si>
    <t>Предоставление муниципальных и переданных государственных услуг юридическим и физическим лицам</t>
  </si>
  <si>
    <t>Предоставление муниципальных услуг юридическим и физическим лицам</t>
  </si>
  <si>
    <t>Предоставление гражданам и организациям архивной информации и копий архивных документов</t>
  </si>
  <si>
    <t>Прием и исполнение запросов граждан и организаций о предоставлении архивной информации в законодательно установленные сроки, в том числе в режиме "Одного окна"</t>
  </si>
  <si>
    <t>за 2018 год поступило 1411 запросов в режиме "Одного окна" , исполнено 1407 запросов. С положительным результатом-1042 запроса. Поступило 153 тематических запроса, исполнено-153 запроса, с положительным ответом-108</t>
  </si>
  <si>
    <t xml:space="preserve">Обеспечение доступа к архивным документам (копиям) и справочно-поисковым системам к ним в читальном зале архивного отдела </t>
  </si>
  <si>
    <t>Предоставление доступа в читальный зал архивного отдела</t>
  </si>
  <si>
    <t>в читальный зал обратилиось 18 исследователей (21 посещение)</t>
  </si>
  <si>
    <t>Оказание методической и практической помощи в работе по органиации документов в делопроизводстве, отбору и передаче в состав Архивного фонда УР архивных документов, находящихся на временном хранении, подготовке нормативных и методических документов по вопросам делопроизводства и архивного дела</t>
  </si>
  <si>
    <t>Проведение мероприятий по вопросам оказания методической и практической помощи организациям-источникам комплектования архивного отдела</t>
  </si>
  <si>
    <t>Проведено 82 консультации и оказана методическая помощь работникам делопроизводственных и архивных служб организаций</t>
  </si>
  <si>
    <t>Предоставление государственных услуг по оказанию методической помощи органам государственной власти УР, государственным и унитарным предприятиям УР, включая казенные предприятия, и  государственным учреждениям УР, расположенным на территории Балезинского района, по обеспечению сохранности, упорядочению, комплектованию, учету и использованию архивных документов</t>
  </si>
  <si>
    <t>Оказание методической помощи органам государственной власти УР, государственным и унитарным предприятиям УР, включая казенные предприятия, и  государственным учреждениям УР, расположенным на территории Балезинского района, по обеспечению сохранности, упорядочению, комплектованию, учету и использованию архивных документов</t>
  </si>
  <si>
    <t>Методическая помощь оказана 6 государственным и унитарным предприятиям УР, включая казенные предприятия, и  государственным учреждениям УР, расположенным на территории Балезинского района</t>
  </si>
  <si>
    <t>Предоставление государственных услуг по предоставлению государственным организациям УР, иным организациям и гражданам оформленных в установленном порядке архивных справок или копий архивных документов, относящихся к собственности УР</t>
  </si>
  <si>
    <t>предоставлено 207 государственных услуг по предоставлению государственным организациям УР, иным организациям и гражданам оформленных в установленном порядке архивных справок или копий архивных документов, относящихся к собственности УР</t>
  </si>
  <si>
    <t>Реализация переданных отдельных  государственных полномочий по хранению, комплектованию, учету и использованию архивных документов,  относящихся к собственности УР, временно хранящихся в архивном отделе</t>
  </si>
  <si>
    <t>Выполнение переданных отдельных государственных полномочий УР надлежвщим образом в соответствии с законом УР от 29 декабря 2005 г. №82-РЗ "О наделении органов местного самоуправления отдельными государственными полномочиями в области архивного дела"</t>
  </si>
  <si>
    <t>Обеспечение временного хранения в архивном отделе  архивных документов,  относящихся к собственности УР</t>
  </si>
  <si>
    <t>Обеспечение временного хранения дел, отнесенных к собственности УР</t>
  </si>
  <si>
    <t>по состоянию на 01.01.2020 год в архивном отделе значится 13675 ед.хр. управленческих документов собственности УР</t>
  </si>
  <si>
    <t>Организация приема в архивный отдел архивных документов,  относящихся к собственности УР</t>
  </si>
  <si>
    <t>Прием  хранения архивных документов, отнесенных к собственности УР</t>
  </si>
  <si>
    <t>в 2019 г. на хранение принято 229 ед,хр. собственности УР</t>
  </si>
  <si>
    <t>Государственный учет  архивных документов,  относящихся к собственности УР, временно хранящихся в архивном отделе</t>
  </si>
  <si>
    <t>Ведение государственного учета архивных документов,  отнесенных к собственности УР, временно хранящихся в архивноим отделе</t>
  </si>
  <si>
    <t xml:space="preserve">Использование архивных документов государственной собственности УР  временно хранящихся в архивном отделе  </t>
  </si>
  <si>
    <t>Организация и проведение информационных мероприятий (статей, выставок) и др. ) на основе архивных документов, отнесенных к собственности УР</t>
  </si>
  <si>
    <t>проведено 112 информационных мероприятия в т.ч. 5 -выставок документов, 4 статьи,44информационных материалов, 54-информационных документов, 4-экскурсии, 4 школьных урока и лекций</t>
  </si>
  <si>
    <t>000</t>
  </si>
  <si>
    <t>"Архивное дело" на 2015-2020 годы"</t>
  </si>
  <si>
    <t>Подпрограмма "Создание условий для государственной регистрации актов гражданского состояния в муниципальнои образовании "Балезинский район" на 2015-2020 годы"</t>
  </si>
  <si>
    <t>Удовлетворенность граждан качеством и доступностью государственных услуг в сфере государственной регистрации актов гражданского состояния</t>
  </si>
  <si>
    <t>% от числа
 опрошенных</t>
  </si>
  <si>
    <t>Показатель исключен в связи с тем, что значение показателя определяется в Государственной программе "Развитие системы государственной регистрации актов гражданского состояния в Удмуртской Республике" на основании данных, указанных в актах проверок, проведенных Управлением Министерства юстиции Российской Федерации по Удмуртской Республике в отчетном году, начиная с итогов 2018 года</t>
  </si>
  <si>
    <r>
      <t xml:space="preserve">Доля записей актов гражданского состояния, переданных </t>
    </r>
    <r>
      <rPr>
        <sz val="9"/>
        <rFont val="Times New Roman"/>
        <family val="1"/>
        <charset val="204"/>
      </rPr>
      <t xml:space="preserve">отделом </t>
    </r>
    <r>
      <rPr>
        <sz val="9"/>
        <color indexed="8"/>
        <rFont val="Times New Roman"/>
        <family val="1"/>
        <charset val="204"/>
      </rPr>
      <t>ЗАГС  в Комитет по делам ЗАГС  в электронном виде, в общем количестве переданных записей актов гражданского состояния (за период с 1925 года по отчетный год)</t>
    </r>
  </si>
  <si>
    <t>Утвержден новый целевой показатель (индикатор) "Количество записей актов гражданского состояния, переведенных в электронный вид (за период с 1 января 1926 года по 31 марта 2015 года)</t>
  </si>
  <si>
    <r>
      <t> </t>
    </r>
    <r>
      <rPr>
        <sz val="9"/>
        <color indexed="8"/>
        <rFont val="Times New Roman"/>
        <family val="1"/>
        <charset val="204"/>
      </rPr>
      <t xml:space="preserve">Доля заявлений о государственной регистрации актов гражданского состояния и совершенных юридически значимых действиях, поступивших в электронном виде с Единого портала государственных и муниципальных услуг и/или Регионального портала государственных и муниципальных услуг и/или Регионального портала государственных и муниципальных услуг Удмуртской Республики  к общему количеству поступивших заявлений. </t>
    </r>
  </si>
  <si>
    <t>Приведено в соответствие с Государственной программой "Развитие системы государственной регистрации актов гражданского состояния в Удмуртской Республике"</t>
  </si>
  <si>
    <t>Количество записей актов гражданского состояния, переведенных в электронный вид (за период с 1 января 1926 года по 31 марта 2015 года)</t>
  </si>
  <si>
    <t>ед.</t>
  </si>
  <si>
    <t>Подпрограмма "Создание условий для государственной регистрации актов гражданского состояния в муниципальном образовании "Балезинский район" на 2015-2020 годы"</t>
  </si>
  <si>
    <t>Осуществление отделом ЗАГС переданных полномочий на государственную регистрацию актов гражданского состояния на территории Балезинского района</t>
  </si>
  <si>
    <t>отдел ЗАГС</t>
  </si>
  <si>
    <t>2015-2021 годы</t>
  </si>
  <si>
    <t>Выполнение органами местного самоуправления в Удмуртской Республике переданных полномочий надлежащим образом в соответствии с Федеральным законом от 15 ноября 1997 года № 143-ФЗ "Об актах гражданского состояния", иными нормативными правовыми актами Российской Федерации , Законом Удмуртской Республики от 20 марта 2007 года №8-РЗ "О наделении органов местного самоуправления в Удмуртской Республике государственными полномочиями на государственную регистрацию актов гражданского состояния", иными нормативными правовыми актами Удмуртской Республики</t>
  </si>
  <si>
    <t xml:space="preserve">Полномочия на государственную регистрацию актов гражданского состояния выполнены в полном объёме </t>
  </si>
  <si>
    <t>Государственная регистрация рождения, заключения брака, расторжения брака, усыновления (удочерения), установления отцовства, перемены имени, смерти</t>
  </si>
  <si>
    <t>Предоставление государственных услуг по государственной регистрации актов гражданского состояния на территории Балезинского района</t>
  </si>
  <si>
    <t>В 2019 году зарегистрировано 950 актов гражданского состояния</t>
  </si>
  <si>
    <t>Внесение исправлений, изменений в первые экземпляры в записи актов гражданского состояния</t>
  </si>
  <si>
    <t> Актуализация первых экземпляров записей актов гражданского состояния  </t>
  </si>
  <si>
    <t>В 2019 году оформлено 110 дел о внесении исправлений (изменений) в первые экземпляры актов гражданского состояния</t>
  </si>
  <si>
    <t>Восстановление и аннулирование записей актов гражданского состояния на основании решения суда</t>
  </si>
  <si>
    <t>Аннулирование, восстановление записей актов гражданского состояния на основании решения суда не производилось</t>
  </si>
  <si>
    <t>Осуществление учета обработки книг государственной регистрации актов гражданского состояния, собранных из первых экземпляров записей актов гражданского состояния, обеспечение надлежащих условий их хранения в течение установленного федеральным законом срока</t>
  </si>
  <si>
    <t> Обеспечение сохранности книг государственной регистрации актов гражданского состояния (актовых книг), собранных из первых экземпляров записей актов гражданского состояния</t>
  </si>
  <si>
    <t>В 2019 году обеспечивались надлежащие условия для хранения актов гражданского состояния</t>
  </si>
  <si>
    <t>Выдача повторных свидетельств о государственной регистрации актов гражданского состояния, иных документов, подтверждающих наличие или отсутствие фактов государственной регистрации актов гражданского состояния</t>
  </si>
  <si>
    <t> Предоставление государственных услуг по государственной регистрации актов гражданского состояния на территории Балезинского района</t>
  </si>
  <si>
    <t>В 2019 году выдано 302 повторных гербовых свидетельства и 921 справка, подтверждающих факт государственной регистрации акта гражданского состояния</t>
  </si>
  <si>
    <t>Передача вторых экземпляров записей актов гражданского состояния в уполномоченный орган государственной власти Удмуртской Республики (Комитет по делам ЗАГС)</t>
  </si>
  <si>
    <t> Обеспечение сохранности книг государственной регистрации актов гражданского состояния (актовых книг), собранных из вторых экземпляров записей актов гражданского состояния</t>
  </si>
  <si>
    <t>С 1 октября 2018 года регистрация актов гражданского состояния осуществляется в ФГИС "ЕГР ЗАГС"</t>
  </si>
  <si>
    <t>Осуществление учета, надлежащего хранения и контроля за использованием бланков свидетельств о государственной регистрации актов гражданского состояния, представления в установленном порядке в уполномоченный орган государственной власти Удмуртской Республики (Комитет по делам ЗАГС) отчетов по движению указанных бланков</t>
  </si>
  <si>
    <t>Обеспечение сохранности бланков свидетельств о государственной регистрации актов гражданского состояния </t>
  </si>
  <si>
    <t>В 2019 году израсходовано 1252 бланка гербовых свидетельств о государственной регистрации актов гражданского состояния</t>
  </si>
  <si>
    <t xml:space="preserve">Предоставление государственных услуг в сфере государственной регистрации актов гражданского состояния  </t>
  </si>
  <si>
    <t>В 2019 году предоставлено 3287 государственных услуг по государственной регистрации актов гражданского состояния</t>
  </si>
  <si>
    <t>Предоставление государственной услуги по государственной регистрации актов гражданского состояния  (рождения, заключения брака, расторжения брака, усыновления (удочерения), установления отцовства, перемены имени и смерть), в том числе выдаче повторных свидетельств (справок), подтверждающих факт государственной регистрации акта гражданского состояния, внесению исправлений и (или) изменений в записи актов гражданского состояния, восстановлению и аннулированию записей актов гражданского состояния</t>
  </si>
  <si>
    <t> Предоставление государственных услуг по государственной регистрации актов гражданского состояния на территории Балезинского района </t>
  </si>
  <si>
    <t>Предоставление государственной услуги по истребованию личных документов</t>
  </si>
  <si>
    <t> Предоставление государственных услуг по истребованию личных документов </t>
  </si>
  <si>
    <t>В 2019 году предоставлено 6 государственных услуг по истребованию личных документов</t>
  </si>
  <si>
    <t> Формирование, систематизация, обработка, учет и хранение первых экземпляров записей актов гражданского состояния, составленных отделом  ЗАГС</t>
  </si>
  <si>
    <t> Обеспечение сохранности и использование документов отдела ЗАГС </t>
  </si>
  <si>
    <t>Формирование актовых книг о государственной регистрации актов гражданского состояния за предыдущий год, соблюдение режимов хранения документов</t>
  </si>
  <si>
    <t>Проведение научно-технической обработки и переплета записей актов гражданского состояния за предыдущий год, составление на них описей и истории фонда</t>
  </si>
  <si>
    <t>Формирование актовых книг о государственной регистрации актов гражданского состояния за предыдущий год </t>
  </si>
  <si>
    <t>В 2019 году произведено упорядочение документов за 2018 год.  Сформировано и переплетено 10 книг</t>
  </si>
  <si>
    <t>Обеспечение сохранности книг государственной регистрации актовгражданского состояния</t>
  </si>
  <si>
    <t>Соблюдение светового, температурно-влажностного, санитарно-гигиенического, охранного и противопожарного режимов хранения документов </t>
  </si>
  <si>
    <t>В 2019 году обеспечивалась сохранность книг государственной регистрации актов гражданского состояния</t>
  </si>
  <si>
    <t xml:space="preserve">Формирование и ведение электронного фонда первых записей актов гражданского состояния, составленных отделом ЗАГС </t>
  </si>
  <si>
    <t> Снижение риска порчи и утраты бумажных документов, повышение оперативности предоставления государственных услуг в сфере государственной регистрации актов гражданского состояния</t>
  </si>
  <si>
    <t>В 2019 году переведено в электронную форму 59520 запись акта гражданского состояния. Риск порчи и утраты бумажных документов снизился в отношении вышеуказанного количества записей актов гражданского состояния. Оперативность предоставления государственных услуг повысилась</t>
  </si>
  <si>
    <t xml:space="preserve">Ввод в электронную базу первых экземпляров записей актов гражданского состояния. </t>
  </si>
  <si>
    <t> Увеличение  записей актов гражданского состояния в электронном виде</t>
  </si>
  <si>
    <t>В 2019 году введено в электронную базу 59520 запись акта гражданского состояния</t>
  </si>
  <si>
    <t>"Создание условий для государственной регистрации актов гражданского состояния в муниципальном образовании "Балезинский район" на 2015-2020 годы"</t>
  </si>
  <si>
    <t>МФЦ переданоо в УР</t>
  </si>
  <si>
    <t>Имеется ресурс работы, исполнен, выполняется</t>
  </si>
  <si>
    <t>МФЦ передано в УР</t>
  </si>
  <si>
    <t>передано в УР</t>
  </si>
  <si>
    <t>исполняется</t>
  </si>
  <si>
    <t> Управление финансов</t>
  </si>
  <si>
    <t>Управление финансов</t>
  </si>
  <si>
    <t xml:space="preserve"> Управление финансов </t>
  </si>
  <si>
    <t>сайты работают</t>
  </si>
  <si>
    <t>информация об услугах разиещена на официальном сайте Администрации и в состемах ФРГУ, РПГУ</t>
  </si>
  <si>
    <t>действие универсальных карт приостановлено</t>
  </si>
  <si>
    <t xml:space="preserve">АРМ проведена </t>
  </si>
  <si>
    <t>планирование закупок осуществляется в рамках 44-ФЗ</t>
  </si>
  <si>
    <t>осуществляется в рамках 44-ФЗ</t>
  </si>
  <si>
    <t> Реализуется в рамках Стратегии СЭР</t>
  </si>
  <si>
    <t>Не исполнено в ввязи с отсутствием лимитом бюджетных обязательст на указанные цели</t>
  </si>
  <si>
    <t>В пределах лимитов бюджетных обязательств заключены контракты на обслуживание инженерных коммуникаций и средств связи специализированными организациями и управляющими компаниями (ПАО "Ростелеком, и прочими)</t>
  </si>
  <si>
    <t>Приобретается в пределах лимитов бюджетных обязательств</t>
  </si>
  <si>
    <t>Горюче-смазочные материалы приобретаются в пределах лимитов бюджетных обязательств</t>
  </si>
  <si>
    <t>Компьютерная техника и организационная техника  не пробреталась  в связи с отсутствием финансирования</t>
  </si>
  <si>
    <t>Пожарная безопасность здания  обеспечивается в пределах лимитов бюджетных обязателств</t>
  </si>
  <si>
    <t>Гражданам  оказывается материальная помощь из резервного фонда Администрации МО "Балезинский район" в пределах лимитов бюджетных обязательсв</t>
  </si>
  <si>
    <t>Ежегодно осуществляются доплаты к пенсиям муниципальных служащих</t>
  </si>
  <si>
    <t>Осуществляется оказание социальной помощи почетным гражданам</t>
  </si>
  <si>
    <t>Обеспечивается деятельность централизованных бухгалтерий и иных учреждений (заработная плата и прочее)</t>
  </si>
  <si>
    <t>Осуществляеття проведение заседаний  Солвета при Главе МО по противодействию коррупции с участием предстваителей государственных органов, органов местного самоуправления, правоохраниткельных органов</t>
  </si>
  <si>
    <t>Осуществляется разработка планов работы органов местного сомоуправоления и структурных подразделений по реализации мер по противодействию коррупции, а также их утверждение</t>
  </si>
  <si>
    <t>По мере поступления запросов об оказании помощий от поселений осуществляется оказание помщи в разработке планов по противодействию коррупции органов МСУ сельских поселений</t>
  </si>
  <si>
    <t>Осуществляется организация и проведение антикоррупционной экспертизы муниципальных правовых актов и их проектов</t>
  </si>
  <si>
    <t>Осуществляется размещение  на официальном сайте МО «Балезинский район» правовых актов, разрабатываемых органами МСУ в целях проведения независимой антикоррупционной экспертизы</t>
  </si>
  <si>
    <t xml:space="preserve">Проводится анализ жалоб и обращений граждан на предмет наличия  в них информации о фактах коррупции со стороны лиц, замещающих муниципальные должности и муниципальных служащих </t>
  </si>
  <si>
    <t>Осуществляется контроль за соблюдением муниципальными служащими ограничений и запретов, требований к служебному поведению и урегулированию конфликта интересов, а также требований, установленных законодательством о противодействии коррупции.</t>
  </si>
  <si>
    <t>Своевременно предоставляется информация в Администрацию Главы и Правительства УР об исполнении планов по противодействию коррупции, фактах привлечения к ответственности руководителей и сотрудников подведомственных организаций, учреждений</t>
  </si>
  <si>
    <t>Администрацией МО "Балезинскитй район" осуществляется своевременное предоставление в Совет депутатов МО «Балезинский район» отчета об исполнении мероприятий по реализации мер антикоррупционной политики</t>
  </si>
  <si>
    <t xml:space="preserve">Осуществляется размещение в районных СМИ  (газета "Вперед") информации о деятельности по противодействию коррупции </t>
  </si>
  <si>
    <t>Осуществляется комплекс организационных, разъяснительных и иных мер по вопросам противодействия коррупции, а именно доведение до руководителей органов МСУ и муниципальных служащих требований законодательства попротиводействию коррупции</t>
  </si>
  <si>
    <t>Осуществляется повышение квалификации муниципальных служащих по вопросам противодействия коррупции</t>
  </si>
  <si>
    <t xml:space="preserve">Осуществляется обеспечение эффективной работы комиссии по соблюдению требований к служебному поведению муниципальных служащих и урегулированию конфликта интересов </t>
  </si>
  <si>
    <t>Проведится мониторинг реализации мер по противодействию коррупции в органах местного самоуправления</t>
  </si>
  <si>
    <t>Публикация муниципальных правовых актов  осуществляется на сайте Администрации МО «Балезинский район»</t>
  </si>
  <si>
    <t>Нормативно-правовые акты в газете "Вперед" публикуются по мере необходимости</t>
  </si>
  <si>
    <t>Осуществляется внедрение нормативных правовых актов, обеспечивающих развитие муниципальной службы и обеспечивающих деятельность муниципальных служащих, в том числе вносятся изменения в нормативно-правовые акты</t>
  </si>
  <si>
    <t>Осуществляется организация проведения оценки результативности профессиональной служебной деятельности  муниципальных служащих</t>
  </si>
  <si>
    <t>Проводится повышение квалификации муниципальных служащих</t>
  </si>
  <si>
    <t>Осуществляется внедрение на муниципальной службе эффективных технологий и современных методов кадровой работы ( в том числе ведется отчетность в пенсионный фонд по новой программе )</t>
  </si>
  <si>
    <t>Осуществляется подготовка и использование кадрового резерва на замещение должностей муниципальной службы</t>
  </si>
  <si>
    <t>Осуществлялось собеседование нескольких кандидатур (велся оценочный лист)</t>
  </si>
  <si>
    <t>Ведутся личные дела муниципальных служащих, трудовых книжек, оформляются наградные документы, ведется воинский учет, ведется реестр муниципальных служащих и др.</t>
  </si>
  <si>
    <t>Осуществляется работа по предоставлению муниципальных услуг «Установление и выплата ежемесячной доплаты к пенсии лицу, замещавшему муниципальную должность»,  «Назначение и выплата доплаты к пенсии лицам, замещавшим муниципальные должности муниципального образования» в соответствии с регламентами</t>
  </si>
  <si>
    <t xml:space="preserve">Проводилась   аттестация муниципальных    служащих, прием квалификационных экзаменов на присвоение классного чина    </t>
  </si>
  <si>
    <t>Ведется работа Совета по кадровой политике при Главе МО</t>
  </si>
  <si>
    <t>Ведется воинский учет и бронирования работников</t>
  </si>
  <si>
    <t>Стимулирование  муниципальных    служащих   осуществляется в пределах фонда оплаты  труда</t>
  </si>
  <si>
    <t>Повышается уровень социальной защищённости муниципальных служащих (больничные листы оплачиваются и т д.)</t>
  </si>
  <si>
    <t>Осуществляется  мониторинг общественного    мнения об эффективности муниципальной    службы и  результативности профессиональной служебной        деятельности  муниципальных    служащих</t>
  </si>
  <si>
    <t>Ведется реестр муниципальных услуг Администрации муниципального образования «Балезинский район».</t>
  </si>
  <si>
    <t>Осуществляется подготовка, переподготовка и повышение квалификации кадров, развитие муниципальной службы</t>
  </si>
  <si>
    <t>Осуществляется разработка  и внесение изменений в административные регламенты предоставления муниципальных услуг, исполнения муниципальных функций, их внедрение.</t>
  </si>
  <si>
    <t>Проведятся заседания рабочей группы по направлению «Разработка и внедрение стандартов муниципальных услуг, предоставляемых Администрацией МО «Балезинский район», административных регламентов в Администрации МО «Балезинский район»</t>
  </si>
  <si>
    <t>Осуществляется обновление информации на официальном Интернет-сайте МО «Балезинский район»                                                                                                                           -    «Административная реформа»,                                                                                                                                                                                                       - «Антикоррупционные  мероприятия»,                                                                                                                                                                                                         - «Муниципальные услуги»</t>
  </si>
  <si>
    <t>Осуществляется обучение муниципальных служащих органов местного самоуправления  к использованию информационных и телекоммуникационных технологий в профессиональной деятельности</t>
  </si>
  <si>
    <t>Осуществляется развитие комплексных систем информационной безопасности информационных систем органов местного самоуправления</t>
  </si>
  <si>
    <t xml:space="preserve">Созданы официальные сайты сельских поселений, муниципальных учреждений </t>
  </si>
  <si>
    <t>Гражданам и организациям информация об условиях предоставления государственных и муниципальных услуг предоставляется: информация размещена на сайте Администрации</t>
  </si>
  <si>
    <t>На территории Балезинского района пункт приема заявлений и выдачи универсальных электронных карт на базе МФЦ Балезинского района приостановлена</t>
  </si>
  <si>
    <t>Осуществляется развитие системы электронного документооборота в органах местного самоуправления Балезинского района в системе "Директум"</t>
  </si>
  <si>
    <t>Информация обновляется на официальном сайте  МО "Балезинский район" и ФРГУ</t>
  </si>
  <si>
    <t>Исследование проводится ежегодно в рамках составления Доклада Главыв соответствии с Указом Президента Российской Федерации от 28.04.2008г. №607</t>
  </si>
  <si>
    <t>Во всех подразделениях Администрации, оказывающих муниципальные услуги, информация размещена на стендах</t>
  </si>
  <si>
    <t>Жалоб не поступало</t>
  </si>
  <si>
    <t>Доклад о состоянии муниципального контроля ежегодно размещается на официальном сайте Администрции района</t>
  </si>
  <si>
    <t>Осуществляется межведомственное электронное взаимодействие в рамках предоставления услуг</t>
  </si>
  <si>
    <t>официальный сайт муниципального образования «Балезинский район» пополняется</t>
  </si>
  <si>
    <t>отклонение факта на конец очетного периода от плана на отчетный год</t>
  </si>
  <si>
    <t xml:space="preserve">Управление финансов </t>
  </si>
  <si>
    <t>Администрация МО «Балезинский район»</t>
  </si>
  <si>
    <t xml:space="preserve">Архивное дело </t>
  </si>
  <si>
    <t xml:space="preserve">Создание условий для государственной регистрации актов гражданского состояния в муниципальном образовнии "Балезинский район" </t>
  </si>
  <si>
    <t>Приложение №5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программе "Муниципальное управление на 2015-2022 годы",  утвержденной постановлением Администрации муниципального образования "Балезинский район" от 15.03.2019 г. №266</t>
  </si>
  <si>
    <t>0950304360</t>
  </si>
  <si>
    <t>Содержание имущества муниципальной казны</t>
  </si>
  <si>
    <t>Оценка недвижимости, признание прав и регулирование отношений в сфере управления муниципальной собственностью</t>
  </si>
  <si>
    <t>094170090</t>
  </si>
  <si>
    <t>формирование земельных участвков</t>
  </si>
  <si>
    <t>0940000000</t>
  </si>
  <si>
    <t>Проведение праздников и мероприятий</t>
  </si>
  <si>
    <t>330</t>
  </si>
  <si>
    <t>программа "Муниципальное управление"</t>
  </si>
  <si>
    <t>субвенции из бюджета Российской Федерации</t>
  </si>
  <si>
    <t>субсидии из бюджета Российской Федерации</t>
  </si>
  <si>
    <t>факт отчетного периода</t>
  </si>
  <si>
    <t>Архивное дело</t>
  </si>
  <si>
    <t>руководитель аппарата Администрации МО «Балезинский район»</t>
  </si>
  <si>
    <t>Создание условий для государственной регистрации актов гражданского состояния в муниципальном образовании "Балезинский район"</t>
  </si>
  <si>
    <t>архивный отдел</t>
  </si>
  <si>
    <t>УИЗО</t>
  </si>
  <si>
    <t>УФ</t>
  </si>
  <si>
    <t>Перевод осуществлен согласно графику перевода в электронную форму книг государственной регистрации актов гражданского состояния (актовых книг), собранных из первых экземпляров записей актов гражданского состояния и хранящихся в муниципальных образованиях по месту государственной регистрации указанных актов</t>
  </si>
  <si>
    <t>в отчетном периоде аттестация не проводилась</t>
  </si>
  <si>
    <t>планы отсутствуют</t>
  </si>
  <si>
    <t>диспансеризация не проводилась в связи с ограничительными мероприятиями, связанными с распространением новой коронавирусной инфекццй</t>
  </si>
  <si>
    <t>2020 -560 обращенй, в 2019 -731 обращение. Причины нарушения сроков не выявляются. Привлено к дисц. Ответственности 3 человека.</t>
  </si>
  <si>
    <t>кадровый резерв не сформирован</t>
  </si>
  <si>
    <t>Земельные участки для целей строительства и для целей, не связанных со строительством  сформированы в количестве  26 единиц. .</t>
  </si>
  <si>
    <t xml:space="preserve">Земельные участки, подлежащие для предоставления бесплатно в собственность граждан, в соответствии  Законами УР не формировались.   </t>
  </si>
  <si>
    <t xml:space="preserve">Поступило 48 обращений, в том числе 20  обращений через МФЦ. Предоставлено в собственность 45 земельных участков общей площадью 7,25га. на сумму 840,3 тыс. руб.   </t>
  </si>
  <si>
    <t>Поступило 29 бращений, в том числе 8 обращений через МФЦ. Заключено  23 договора аренды. Сумма поступившая от аренды составила 3265,6 тыс. руб.</t>
  </si>
  <si>
    <t xml:space="preserve">Поступило 30 обращений, в том числе26 обращений через МФЦ. </t>
  </si>
  <si>
    <t>Обращений за 2020од по данной услуге не поступало.</t>
  </si>
  <si>
    <t xml:space="preserve">Поступило 1  обращение,  через МФЦ обращений не было. </t>
  </si>
  <si>
    <t xml:space="preserve">Поступило 296 обращений, в том числе 133 обращение через МФЦ. Удовлеворено положительно281 обращение. </t>
  </si>
  <si>
    <t>Обращнеий за 2020 год не поступало</t>
  </si>
  <si>
    <t xml:space="preserve">Поступило 6 обращений  при личном обращении граждан. </t>
  </si>
  <si>
    <t xml:space="preserve">Поступило 1  обращени при личном приеие нраждан. </t>
  </si>
  <si>
    <t>Обращений не поступало</t>
  </si>
  <si>
    <t>Поступилоь10 обращений граждан, в том числе через МФЦ -5, . В сввязи с отсутствием коммуникаций (дорожной сети) земельные участки гражданам не предоставлялись</t>
  </si>
  <si>
    <t xml:space="preserve">За отчетный 2019 год  проведено 3 проверки в части муниципального земельного контролем. </t>
  </si>
  <si>
    <t>Приватизировано 5 объектов, получено доходов в сумме 323,7 руб.</t>
  </si>
  <si>
    <t>Переданы в Удмуртскую Республику муниципальные учреждения ,как комплексы: МКОУ "Балезинская щкола -интернат" и МКОУ "Балезинский детский дом", а также движимое имущество: котел и ворота. .  В безвозмездное пользование из собственности муниципального образования «Балезинский район» в собственность муниципальных поселений передано 5 объеков и движимое имущество в количестве 9 единиц.</t>
  </si>
  <si>
    <t>Проведена оценка эффективности деятельности МУП "Энергия", МУП "Балезинская типография"</t>
  </si>
  <si>
    <t>Зарегистрировано право муниципальной собственности МО "Балезинский район" на 54 объекта</t>
  </si>
  <si>
    <t>Размещена информация</t>
  </si>
  <si>
    <t xml:space="preserve">Удовлетворена услуга по 64 поступившим  обращениям, в т.ч.2  через МФЦ . </t>
  </si>
  <si>
    <t>Проводится работа по признанию права муниципальной собственности на бесхозяйные объекты.Направлены в суд 67 исковых заявлений, на 40 объектов решением суда признано право муниципальной собственности. На 28 объектов зарегистрировано право собственности (бесхоз)</t>
  </si>
  <si>
    <t>Размещена информация на сайте МО "Балезинский район" об объектах недвижимого имущества, находящихся в собственности МО "Балезинский район"</t>
  </si>
  <si>
    <t>09402066100</t>
  </si>
  <si>
    <t>0941760090</t>
  </si>
  <si>
    <t>Форма 1. Отчет о достигнутых значениях целевых показателей (индикаторов) муниципальной программы "Муниципальное управление на 2015-2022 годы" по состоянию на 31.12.2020г.</t>
  </si>
  <si>
    <t>сведений не предоставлено</t>
  </si>
  <si>
    <t xml:space="preserve">В соответствии с планом мероприятий на 2020 год проводились общерайонные мероприятия </t>
  </si>
  <si>
    <t>Информация о работе органов местного самоуправления размещается рна сайте Администрации, в социальных сетях</t>
  </si>
  <si>
    <t>Приобретено 2 единицы автотранспорта</t>
  </si>
  <si>
    <t>приобретено в пределах ЛБО</t>
  </si>
  <si>
    <t>Прошли обучение 53 человека</t>
  </si>
  <si>
    <t>Ограничения, связанные с предупреждением новой коронавирусной инфекции</t>
  </si>
  <si>
    <t>направляются материалы по запросам, сотрудник привлекаются в качестве специалистов по материалам, организован информационный обмен</t>
  </si>
  <si>
    <t>В 2020 году конкурс "Лучший муниципальный служащий" не проводился</t>
  </si>
  <si>
    <t>организовано, заключено соглашение с МФЦ УР  в 2019г. Продолжается взаимодействие по организации предоставления муниципальных и ггосудаственных услуг</t>
  </si>
  <si>
    <t>Разработка муниципальных рпавовых актов проводится по мере необходимости. (Ассоциация ветеранов локальных войн)</t>
  </si>
  <si>
    <t>не проводились</t>
  </si>
  <si>
    <t>По итогам 2020 года в бюджетной сфере сокращено 20,7 штатных единиц экономия составила 6,4 млн. рублей. В планах на 2020 год еще 9 единицв 2019 году сокращено</t>
  </si>
  <si>
    <t>не проводилось</t>
  </si>
  <si>
    <t>Разработаны и утверждены правила обработки персональных данных в информацитонных системах</t>
  </si>
  <si>
    <t>0910160160</t>
  </si>
  <si>
    <t>0910160080</t>
  </si>
  <si>
    <t>870</t>
  </si>
  <si>
    <t>Социальная помощь почетным гражданам</t>
  </si>
  <si>
    <t>0941700000</t>
  </si>
  <si>
    <t>0941800000</t>
  </si>
  <si>
    <t>0942000000</t>
  </si>
  <si>
    <t>243</t>
  </si>
  <si>
    <t>0950000000</t>
  </si>
  <si>
    <t>0960200000</t>
  </si>
  <si>
    <r>
      <t> </t>
    </r>
    <r>
      <rPr>
        <sz val="8"/>
        <color indexed="8"/>
        <rFont val="Times New Roman"/>
        <family val="1"/>
        <charset val="204"/>
      </rPr>
      <t>Управление муниципальными финансами</t>
    </r>
  </si>
  <si>
    <t>Форма 1. Отчет о достигнутых значениях целевых показателей (индикаторов) муниципальной программы по состоянию на 31.12.2020г.</t>
  </si>
  <si>
    <t xml:space="preserve">Повышение эффективности бюджетных расходов и управления муниципальными финансами -Выделена в отдельную МП постановлением Администрации МО «Балезинский район» № 1041 от 29.08.2019г.  «О внесении изменений в постановление Администрации муниципального образования «Балезинский район» №488 от1 апреля2014 года «Об организации разработки муниципальных программ на среднесрочный период 2015-2020 годов» </t>
  </si>
  <si>
    <t xml:space="preserve">Управление муниципальными финансами - Выделена в отдельную МП постановлением Администрации МО «Балезинский район» № 1041 от 29.08.2019г.  «О внесении изменений в постановление Администрации муниципального образования «Балезинский район» №488 от1 апреля2014 года «Об организации разработки муниципальных программ на среднесрочный период 2015-2020 годов» </t>
  </si>
  <si>
    <t>Общая площадь территории Балезинского района, подлежащая налогообложению в соответствии с действующим законодательством (га) - 243467 га;
площадь земельных участков, являющихся объектами налогообложения земельным налогом- 62575 га.</t>
  </si>
  <si>
    <t>Расчет показателя произведен исходя из статистических данных (форма 1- жилфонд). Показатель в 2020 году составил 85,859, что на 1,011 выше относительно 2019г. Повышение показателя к уровню прошлого года объясняется межеванием земельных участков собственниками домов блокированной застройки. В связи с отсутствием финансирования формирование земельных участков и постановка на кадастровый учет под многоквартирными домами ограничено. Межевание земельных участков под 31 многоквартирными домами считается невозможным в связи с расположением данных домов на землях Министерства обороны. На прогнозный период до 2023 года показатель составит 88,235.</t>
  </si>
  <si>
    <t xml:space="preserve">Общее количество граждан, поставленных на учет для бесплатного предоставления земельных участков для индивидуального жилищного строительства - 131;
Количество граждан, которым предоставлены земельные участки -  0.
</t>
  </si>
  <si>
    <t xml:space="preserve">                                                        </t>
  </si>
  <si>
    <t>Поступление от внесения земельных платежей  в консолидированный бюджет Балезинского района:
за 2020 год -18443,84 тыс. руб; за 2019 год – 17298,9    тыс.руб.;
за 2009 год – 7334,89 тыс.руб.</t>
  </si>
  <si>
    <r>
      <rPr>
        <sz val="9"/>
        <rFont val="Times New Roman"/>
        <family val="1"/>
        <charset val="204"/>
      </rPr>
      <t>Общая площадь территории Балезинского района, подлежащая налогообложению в соответствии с действующим законодательством (га) - 243467 га;</t>
    </r>
    <r>
      <rPr>
        <sz val="9"/>
        <color indexed="10"/>
        <rFont val="Times New Roman"/>
        <family val="1"/>
        <charset val="204"/>
      </rPr>
      <t xml:space="preserve">
</t>
    </r>
    <r>
      <rPr>
        <sz val="9"/>
        <rFont val="Times New Roman"/>
        <family val="1"/>
        <charset val="204"/>
      </rPr>
      <t>площадь земельных участков, поставленная на государственный кадастровый учет за 2020 год – 1011,85 га.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</si>
</sst>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"/>
    <numFmt numFmtId="165" formatCode="#,##0.0"/>
    <numFmt numFmtId="166" formatCode="_-* #,##0.0&quot;р.&quot;_-;\-* #,##0.0&quot;р.&quot;_-;_-* &quot;-&quot;??&quot;р.&quot;_-;_-@_-"/>
    <numFmt numFmtId="167" formatCode="0.0%"/>
  </numFmts>
  <fonts count="70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indexed="1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.5"/>
      <name val="Times New Roman"/>
      <family val="1"/>
      <charset val="204"/>
    </font>
    <font>
      <b/>
      <sz val="8.5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7"/>
      <name val="Times New Roman"/>
      <family val="1"/>
      <charset val="204"/>
    </font>
    <font>
      <sz val="7"/>
      <name val="Calibri"/>
      <family val="2"/>
      <charset val="204"/>
    </font>
    <font>
      <sz val="8.5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name val="Calibri"/>
      <family val="2"/>
      <charset val="204"/>
    </font>
    <font>
      <b/>
      <sz val="8.5"/>
      <name val="Calibri"/>
      <family val="2"/>
      <charset val="204"/>
    </font>
    <font>
      <sz val="9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  <font>
      <i/>
      <sz val="9"/>
      <name val="Times New Roman"/>
      <family val="1"/>
      <charset val="204"/>
    </font>
    <font>
      <b/>
      <sz val="10"/>
      <name val="Arial Cyr"/>
      <charset val="204"/>
    </font>
    <font>
      <i/>
      <sz val="8"/>
      <name val="Times New Roman"/>
      <family val="1"/>
      <charset val="204"/>
    </font>
    <font>
      <i/>
      <sz val="9"/>
      <color indexed="60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name val="Arial Cyr"/>
      <charset val="204"/>
    </font>
    <font>
      <sz val="10"/>
      <color rgb="FF000000"/>
      <name val="Arial Cyr"/>
      <family val="2"/>
    </font>
    <font>
      <sz val="10"/>
      <color rgb="FF0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color theme="1" tint="4.9989318521683403E-2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u/>
      <sz val="8"/>
      <color theme="1" tint="4.9989318521683403E-2"/>
      <name val="Calibri"/>
      <family val="2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rgb="FFFF0000"/>
      <name val="Arial Cyr"/>
      <charset val="204"/>
    </font>
    <font>
      <b/>
      <sz val="8"/>
      <name val="Arial Cyr"/>
      <charset val="204"/>
    </font>
    <font>
      <u/>
      <sz val="11"/>
      <color indexed="12"/>
      <name val="Times New Roman"/>
      <family val="1"/>
      <charset val="204"/>
    </font>
    <font>
      <b/>
      <sz val="10"/>
      <color rgb="FF000000"/>
      <name val="Arial Cy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</patternFill>
    </fill>
  </fills>
  <borders count="4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23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595959"/>
      </right>
      <top style="medium">
        <color rgb="FF595959"/>
      </top>
      <bottom style="medium">
        <color rgb="FF595959"/>
      </bottom>
      <diagonal/>
    </border>
    <border>
      <left style="medium">
        <color rgb="FF595959"/>
      </left>
      <right style="medium">
        <color rgb="FF595959"/>
      </right>
      <top style="medium">
        <color rgb="FF595959"/>
      </top>
      <bottom style="medium">
        <color rgb="FF595959"/>
      </bottom>
      <diagonal/>
    </border>
    <border>
      <left style="medium">
        <color rgb="FF595959"/>
      </left>
      <right style="medium">
        <color rgb="FF595959"/>
      </right>
      <top/>
      <bottom style="medium">
        <color rgb="FF595959"/>
      </bottom>
      <diagonal/>
    </border>
    <border>
      <left/>
      <right style="medium">
        <color rgb="FF595959"/>
      </right>
      <top/>
      <bottom style="medium">
        <color rgb="FF595959"/>
      </bottom>
      <diagonal/>
    </border>
    <border>
      <left style="medium">
        <color rgb="FF595959"/>
      </left>
      <right style="medium">
        <color rgb="FF595959"/>
      </right>
      <top/>
      <bottom/>
      <diagonal/>
    </border>
    <border>
      <left/>
      <right style="medium">
        <color rgb="FF595959"/>
      </right>
      <top/>
      <bottom/>
      <diagonal/>
    </border>
    <border>
      <left style="medium">
        <color rgb="FF595959"/>
      </left>
      <right style="medium">
        <color rgb="FF595959"/>
      </right>
      <top style="medium">
        <color rgb="FF595959"/>
      </top>
      <bottom/>
      <diagonal/>
    </border>
    <border>
      <left style="medium">
        <color rgb="FF595959"/>
      </left>
      <right/>
      <top/>
      <bottom/>
      <diagonal/>
    </border>
    <border>
      <left/>
      <right style="medium">
        <color rgb="FF595959"/>
      </right>
      <top style="medium">
        <color rgb="FF595959"/>
      </top>
      <bottom/>
      <diagonal/>
    </border>
    <border>
      <left/>
      <right/>
      <top style="medium">
        <color rgb="FF595959"/>
      </top>
      <bottom/>
      <diagonal/>
    </border>
    <border>
      <left style="medium">
        <color rgb="FF595959"/>
      </left>
      <right style="medium">
        <color rgb="FF595959"/>
      </right>
      <top/>
      <bottom style="thin">
        <color indexed="64"/>
      </bottom>
      <diagonal/>
    </border>
    <border>
      <left style="medium">
        <color rgb="FF595959"/>
      </left>
      <right/>
      <top style="medium">
        <color rgb="FF595959"/>
      </top>
      <bottom/>
      <diagonal/>
    </border>
    <border>
      <left style="medium">
        <color rgb="FF595959"/>
      </left>
      <right/>
      <top/>
      <bottom style="medium">
        <color rgb="FF595959"/>
      </bottom>
      <diagonal/>
    </border>
    <border>
      <left style="medium">
        <color rgb="FF595959"/>
      </left>
      <right/>
      <top style="thin">
        <color indexed="64"/>
      </top>
      <bottom style="medium">
        <color rgb="FF595959"/>
      </bottom>
      <diagonal/>
    </border>
    <border>
      <left/>
      <right/>
      <top style="thin">
        <color indexed="64"/>
      </top>
      <bottom style="medium">
        <color rgb="FF595959"/>
      </bottom>
      <diagonal/>
    </border>
    <border>
      <left/>
      <right style="medium">
        <color rgb="FF595959"/>
      </right>
      <top style="thin">
        <color indexed="64"/>
      </top>
      <bottom style="medium">
        <color rgb="FF595959"/>
      </bottom>
      <diagonal/>
    </border>
  </borders>
  <cellStyleXfs count="4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49" fontId="51" fillId="0" borderId="27">
      <alignment horizontal="center" vertical="top" shrinkToFit="1"/>
    </xf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2" applyNumberFormat="0" applyAlignment="0" applyProtection="0"/>
    <xf numFmtId="0" fontId="5" fillId="20" borderId="3" applyNumberFormat="0" applyAlignment="0" applyProtection="0"/>
    <xf numFmtId="0" fontId="6" fillId="20" borderId="2" applyNumberFormat="0" applyAlignment="0" applyProtection="0"/>
    <xf numFmtId="0" fontId="7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7" applyNumberFormat="0" applyFill="0" applyAlignment="0" applyProtection="0"/>
    <xf numFmtId="0" fontId="12" fillId="21" borderId="8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2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3" borderId="9" applyNumberFormat="0" applyFont="0" applyAlignment="0" applyProtection="0"/>
    <xf numFmtId="9" fontId="1" fillId="0" borderId="0" applyFont="0" applyFill="0" applyBorder="0" applyAlignment="0" applyProtection="0"/>
    <xf numFmtId="0" fontId="17" fillId="0" borderId="10" applyNumberFormat="0" applyFill="0" applyAlignment="0" applyProtection="0"/>
    <xf numFmtId="0" fontId="1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9" fillId="4" borderId="0" applyNumberFormat="0" applyBorder="0" applyAlignment="0" applyProtection="0"/>
    <xf numFmtId="4" fontId="69" fillId="30" borderId="27">
      <alignment horizontal="right" vertical="top" shrinkToFit="1"/>
    </xf>
  </cellStyleXfs>
  <cellXfs count="599">
    <xf numFmtId="0" fontId="0" fillId="0" borderId="0" xfId="0"/>
    <xf numFmtId="0" fontId="20" fillId="0" borderId="0" xfId="0" applyFont="1" applyAlignment="1">
      <alignment horizontal="right"/>
    </xf>
    <xf numFmtId="0" fontId="23" fillId="0" borderId="0" xfId="0" applyFont="1" applyFill="1"/>
    <xf numFmtId="0" fontId="22" fillId="0" borderId="0" xfId="0" applyFont="1" applyFill="1" applyAlignment="1">
      <alignment horizontal="center"/>
    </xf>
    <xf numFmtId="0" fontId="24" fillId="0" borderId="11" xfId="0" applyFont="1" applyFill="1" applyBorder="1" applyAlignment="1">
      <alignment horizontal="center" vertical="center" wrapText="1"/>
    </xf>
    <xf numFmtId="0" fontId="26" fillId="0" borderId="0" xfId="0" applyFont="1"/>
    <xf numFmtId="0" fontId="25" fillId="24" borderId="11" xfId="0" applyFont="1" applyFill="1" applyBorder="1" applyAlignment="1">
      <alignment horizontal="center" vertical="center" wrapText="1"/>
    </xf>
    <xf numFmtId="0" fontId="24" fillId="24" borderId="11" xfId="0" applyFont="1" applyFill="1" applyBorder="1" applyAlignment="1">
      <alignment horizontal="left" vertical="center" wrapText="1"/>
    </xf>
    <xf numFmtId="165" fontId="24" fillId="24" borderId="11" xfId="0" applyNumberFormat="1" applyFont="1" applyFill="1" applyBorder="1" applyAlignment="1">
      <alignment horizontal="right" vertical="center" wrapText="1"/>
    </xf>
    <xf numFmtId="0" fontId="24" fillId="24" borderId="11" xfId="0" applyFont="1" applyFill="1" applyBorder="1" applyAlignment="1">
      <alignment horizontal="left" vertical="center" wrapText="1" indent="1"/>
    </xf>
    <xf numFmtId="0" fontId="24" fillId="24" borderId="11" xfId="0" applyFont="1" applyFill="1" applyBorder="1" applyAlignment="1">
      <alignment vertical="center" wrapText="1"/>
    </xf>
    <xf numFmtId="0" fontId="0" fillId="0" borderId="11" xfId="0" applyBorder="1"/>
    <xf numFmtId="0" fontId="34" fillId="0" borderId="11" xfId="0" applyFont="1" applyBorder="1" applyAlignment="1">
      <alignment horizontal="left" vertical="top" wrapText="1"/>
    </xf>
    <xf numFmtId="0" fontId="36" fillId="0" borderId="11" xfId="0" applyFont="1" applyBorder="1" applyAlignment="1">
      <alignment horizontal="left" vertical="top" wrapText="1"/>
    </xf>
    <xf numFmtId="49" fontId="36" fillId="0" borderId="11" xfId="0" applyNumberFormat="1" applyFont="1" applyBorder="1" applyAlignment="1">
      <alignment horizontal="left" vertical="top" wrapText="1"/>
    </xf>
    <xf numFmtId="0" fontId="23" fillId="0" borderId="0" xfId="0" applyFont="1"/>
    <xf numFmtId="0" fontId="37" fillId="0" borderId="11" xfId="0" applyFont="1" applyBorder="1" applyAlignment="1">
      <alignment horizontal="center" wrapText="1"/>
    </xf>
    <xf numFmtId="49" fontId="25" fillId="0" borderId="11" xfId="0" applyNumberFormat="1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top" wrapText="1"/>
    </xf>
    <xf numFmtId="0" fontId="23" fillId="0" borderId="11" xfId="0" applyFont="1" applyBorder="1" applyAlignment="1">
      <alignment horizontal="center" vertical="top" wrapText="1"/>
    </xf>
    <xf numFmtId="164" fontId="24" fillId="24" borderId="11" xfId="0" applyNumberFormat="1" applyFont="1" applyFill="1" applyBorder="1" applyAlignment="1">
      <alignment horizontal="right" vertical="center" wrapText="1"/>
    </xf>
    <xf numFmtId="0" fontId="37" fillId="0" borderId="11" xfId="0" applyFont="1" applyBorder="1" applyAlignment="1">
      <alignment wrapText="1"/>
    </xf>
    <xf numFmtId="49" fontId="37" fillId="0" borderId="11" xfId="0" applyNumberFormat="1" applyFont="1" applyBorder="1" applyAlignment="1">
      <alignment vertical="center" wrapText="1"/>
    </xf>
    <xf numFmtId="0" fontId="41" fillId="0" borderId="0" xfId="0" applyFont="1"/>
    <xf numFmtId="0" fontId="40" fillId="0" borderId="11" xfId="0" applyFont="1" applyBorder="1" applyAlignment="1">
      <alignment horizontal="left" vertical="top" wrapText="1"/>
    </xf>
    <xf numFmtId="0" fontId="36" fillId="0" borderId="11" xfId="39" applyFont="1" applyFill="1" applyBorder="1" applyAlignment="1">
      <alignment horizontal="left" vertical="top" wrapText="1"/>
    </xf>
    <xf numFmtId="0" fontId="36" fillId="0" borderId="12" xfId="0" applyFont="1" applyBorder="1" applyAlignment="1">
      <alignment horizontal="left" vertical="top" wrapText="1"/>
    </xf>
    <xf numFmtId="0" fontId="36" fillId="0" borderId="13" xfId="0" applyFont="1" applyBorder="1" applyAlignment="1">
      <alignment horizontal="left" vertical="top" wrapText="1"/>
    </xf>
    <xf numFmtId="49" fontId="38" fillId="0" borderId="11" xfId="39" applyNumberFormat="1" applyFont="1" applyFill="1" applyBorder="1" applyAlignment="1">
      <alignment horizontal="left" vertical="top" wrapText="1"/>
    </xf>
    <xf numFmtId="49" fontId="38" fillId="0" borderId="13" xfId="0" applyNumberFormat="1" applyFont="1" applyBorder="1" applyAlignment="1">
      <alignment horizontal="left" vertical="top"/>
    </xf>
    <xf numFmtId="49" fontId="38" fillId="0" borderId="13" xfId="0" applyNumberFormat="1" applyFont="1" applyBorder="1" applyAlignment="1">
      <alignment horizontal="center"/>
    </xf>
    <xf numFmtId="0" fontId="38" fillId="0" borderId="11" xfId="0" applyFont="1" applyBorder="1" applyAlignment="1">
      <alignment horizontal="left" vertical="top" wrapText="1"/>
    </xf>
    <xf numFmtId="0" fontId="35" fillId="0" borderId="13" xfId="0" applyFont="1" applyBorder="1" applyAlignment="1">
      <alignment horizontal="left" vertical="top" wrapText="1"/>
    </xf>
    <xf numFmtId="164" fontId="24" fillId="24" borderId="11" xfId="0" applyNumberFormat="1" applyFont="1" applyFill="1" applyBorder="1" applyAlignment="1">
      <alignment horizontal="right"/>
    </xf>
    <xf numFmtId="0" fontId="25" fillId="25" borderId="13" xfId="0" applyFont="1" applyFill="1" applyBorder="1" applyAlignment="1">
      <alignment horizontal="left" vertical="center" wrapText="1"/>
    </xf>
    <xf numFmtId="164" fontId="25" fillId="25" borderId="17" xfId="0" applyNumberFormat="1" applyFont="1" applyFill="1" applyBorder="1" applyAlignment="1">
      <alignment horizontal="right" wrapText="1"/>
    </xf>
    <xf numFmtId="164" fontId="24" fillId="24" borderId="11" xfId="0" applyNumberFormat="1" applyFont="1" applyFill="1" applyBorder="1" applyAlignment="1">
      <alignment horizontal="right" wrapText="1"/>
    </xf>
    <xf numFmtId="49" fontId="36" fillId="0" borderId="11" xfId="0" applyNumberFormat="1" applyFont="1" applyBorder="1" applyAlignment="1">
      <alignment horizontal="center" vertical="top" wrapText="1"/>
    </xf>
    <xf numFmtId="49" fontId="36" fillId="0" borderId="11" xfId="0" applyNumberFormat="1" applyFont="1" applyFill="1" applyBorder="1" applyAlignment="1">
      <alignment horizontal="center" vertical="top" wrapText="1"/>
    </xf>
    <xf numFmtId="49" fontId="36" fillId="0" borderId="14" xfId="0" applyNumberFormat="1" applyFont="1" applyBorder="1" applyAlignment="1">
      <alignment horizontal="left" vertical="top" wrapText="1"/>
    </xf>
    <xf numFmtId="0" fontId="0" fillId="0" borderId="0" xfId="0" applyFill="1" applyAlignment="1"/>
    <xf numFmtId="0" fontId="22" fillId="0" borderId="11" xfId="0" applyFont="1" applyFill="1" applyBorder="1" applyAlignment="1">
      <alignment horizontal="center" wrapText="1"/>
    </xf>
    <xf numFmtId="0" fontId="36" fillId="0" borderId="11" xfId="0" applyFont="1" applyBorder="1" applyAlignment="1">
      <alignment wrapText="1"/>
    </xf>
    <xf numFmtId="0" fontId="25" fillId="0" borderId="15" xfId="0" applyFont="1" applyFill="1" applyBorder="1" applyAlignment="1">
      <alignment horizontal="center" vertical="center" wrapText="1"/>
    </xf>
    <xf numFmtId="0" fontId="0" fillId="0" borderId="0" xfId="0" applyFont="1"/>
    <xf numFmtId="0" fontId="21" fillId="0" borderId="0" xfId="0" applyFont="1" applyAlignment="1">
      <alignment horizontal="center" vertical="center"/>
    </xf>
    <xf numFmtId="0" fontId="22" fillId="0" borderId="15" xfId="0" applyFont="1" applyFill="1" applyBorder="1" applyAlignment="1">
      <alignment vertical="top" wrapText="1"/>
    </xf>
    <xf numFmtId="0" fontId="34" fillId="0" borderId="28" xfId="0" applyFont="1" applyBorder="1" applyAlignment="1">
      <alignment horizontal="center" vertical="center" wrapText="1"/>
    </xf>
    <xf numFmtId="0" fontId="43" fillId="0" borderId="11" xfId="0" applyFont="1" applyBorder="1"/>
    <xf numFmtId="0" fontId="52" fillId="0" borderId="29" xfId="0" applyFont="1" applyBorder="1" applyAlignment="1">
      <alignment horizontal="center" vertical="center" wrapText="1"/>
    </xf>
    <xf numFmtId="0" fontId="52" fillId="0" borderId="28" xfId="0" applyFont="1" applyBorder="1" applyAlignment="1">
      <alignment horizontal="center" vertical="center" wrapText="1"/>
    </xf>
    <xf numFmtId="0" fontId="52" fillId="0" borderId="30" xfId="0" applyFont="1" applyBorder="1" applyAlignment="1">
      <alignment horizontal="center" vertical="center"/>
    </xf>
    <xf numFmtId="0" fontId="52" fillId="0" borderId="31" xfId="0" applyFont="1" applyBorder="1" applyAlignment="1">
      <alignment vertical="center" wrapText="1"/>
    </xf>
    <xf numFmtId="14" fontId="52" fillId="0" borderId="31" xfId="0" applyNumberFormat="1" applyFont="1" applyBorder="1" applyAlignment="1">
      <alignment horizontal="center" vertical="center"/>
    </xf>
    <xf numFmtId="0" fontId="52" fillId="0" borderId="31" xfId="0" applyFont="1" applyBorder="1" applyAlignment="1">
      <alignment horizontal="center" vertical="center"/>
    </xf>
    <xf numFmtId="0" fontId="52" fillId="0" borderId="31" xfId="0" applyFont="1" applyBorder="1" applyAlignment="1">
      <alignment horizontal="center" vertical="center" wrapText="1"/>
    </xf>
    <xf numFmtId="0" fontId="52" fillId="0" borderId="32" xfId="0" applyFont="1" applyBorder="1" applyAlignment="1">
      <alignment horizontal="center" vertical="center"/>
    </xf>
    <xf numFmtId="0" fontId="52" fillId="0" borderId="33" xfId="0" applyFont="1" applyBorder="1" applyAlignment="1">
      <alignment vertical="center" wrapText="1"/>
    </xf>
    <xf numFmtId="14" fontId="52" fillId="0" borderId="33" xfId="0" applyNumberFormat="1" applyFont="1" applyBorder="1" applyAlignment="1">
      <alignment horizontal="center" vertical="center"/>
    </xf>
    <xf numFmtId="0" fontId="52" fillId="0" borderId="33" xfId="0" applyFont="1" applyBorder="1" applyAlignment="1">
      <alignment horizontal="center" vertical="center"/>
    </xf>
    <xf numFmtId="0" fontId="52" fillId="0" borderId="33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0" fontId="23" fillId="0" borderId="11" xfId="0" applyFont="1" applyBorder="1" applyAlignment="1">
      <alignment horizontal="left" vertical="center" wrapText="1"/>
    </xf>
    <xf numFmtId="14" fontId="23" fillId="0" borderId="11" xfId="0" applyNumberFormat="1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3" fillId="0" borderId="11" xfId="0" applyFont="1" applyBorder="1" applyAlignment="1">
      <alignment wrapText="1"/>
    </xf>
    <xf numFmtId="0" fontId="23" fillId="0" borderId="11" xfId="0" applyFont="1" applyBorder="1" applyAlignment="1">
      <alignment horizontal="center" wrapText="1"/>
    </xf>
    <xf numFmtId="0" fontId="38" fillId="0" borderId="11" xfId="0" applyFont="1" applyFill="1" applyBorder="1" applyAlignment="1">
      <alignment horizontal="center" wrapText="1"/>
    </xf>
    <xf numFmtId="0" fontId="38" fillId="0" borderId="11" xfId="0" applyFont="1" applyBorder="1" applyAlignment="1">
      <alignment horizontal="center" wrapText="1"/>
    </xf>
    <xf numFmtId="0" fontId="38" fillId="0" borderId="11" xfId="0" applyFont="1" applyBorder="1" applyAlignment="1">
      <alignment wrapText="1"/>
    </xf>
    <xf numFmtId="49" fontId="38" fillId="0" borderId="11" xfId="0" applyNumberFormat="1" applyFont="1" applyBorder="1" applyAlignment="1">
      <alignment vertical="center" wrapText="1"/>
    </xf>
    <xf numFmtId="0" fontId="39" fillId="0" borderId="11" xfId="0" applyFont="1" applyBorder="1"/>
    <xf numFmtId="0" fontId="35" fillId="0" borderId="11" xfId="0" applyFont="1" applyBorder="1" applyAlignment="1">
      <alignment vertical="top" wrapText="1"/>
    </xf>
    <xf numFmtId="0" fontId="36" fillId="0" borderId="11" xfId="0" applyFont="1" applyBorder="1" applyAlignment="1">
      <alignment vertical="top" wrapText="1"/>
    </xf>
    <xf numFmtId="0" fontId="36" fillId="0" borderId="13" xfId="0" applyFont="1" applyBorder="1" applyAlignment="1">
      <alignment vertical="top" wrapText="1"/>
    </xf>
    <xf numFmtId="0" fontId="39" fillId="0" borderId="11" xfId="0" applyFont="1" applyBorder="1" applyAlignment="1">
      <alignment wrapText="1"/>
    </xf>
    <xf numFmtId="0" fontId="35" fillId="0" borderId="11" xfId="0" applyFont="1" applyBorder="1" applyAlignment="1">
      <alignment horizontal="left" vertical="top" wrapText="1"/>
    </xf>
    <xf numFmtId="49" fontId="25" fillId="0" borderId="11" xfId="0" applyNumberFormat="1" applyFont="1" applyFill="1" applyBorder="1" applyAlignment="1">
      <alignment horizontal="center" vertical="center"/>
    </xf>
    <xf numFmtId="49" fontId="22" fillId="0" borderId="11" xfId="0" applyNumberFormat="1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/>
    </xf>
    <xf numFmtId="165" fontId="23" fillId="0" borderId="11" xfId="0" applyNumberFormat="1" applyFont="1" applyFill="1" applyBorder="1" applyAlignment="1">
      <alignment horizontal="center" vertical="center"/>
    </xf>
    <xf numFmtId="49" fontId="22" fillId="0" borderId="15" xfId="0" applyNumberFormat="1" applyFont="1" applyFill="1" applyBorder="1" applyAlignment="1">
      <alignment horizontal="center" vertical="top"/>
    </xf>
    <xf numFmtId="49" fontId="36" fillId="0" borderId="11" xfId="0" applyNumberFormat="1" applyFont="1" applyBorder="1" applyAlignment="1">
      <alignment horizontal="left" vertical="top"/>
    </xf>
    <xf numFmtId="0" fontId="23" fillId="0" borderId="11" xfId="0" applyFont="1" applyBorder="1" applyAlignment="1">
      <alignment horizontal="left" vertical="top" wrapText="1"/>
    </xf>
    <xf numFmtId="0" fontId="23" fillId="0" borderId="11" xfId="0" applyFont="1" applyFill="1" applyBorder="1" applyAlignment="1">
      <alignment horizontal="center" vertical="top" wrapText="1"/>
    </xf>
    <xf numFmtId="49" fontId="35" fillId="0" borderId="11" xfId="0" applyNumberFormat="1" applyFont="1" applyBorder="1" applyAlignment="1">
      <alignment horizontal="left" vertical="top"/>
    </xf>
    <xf numFmtId="49" fontId="35" fillId="0" borderId="11" xfId="0" applyNumberFormat="1" applyFont="1" applyBorder="1" applyAlignment="1">
      <alignment horizontal="left" vertical="top" wrapText="1"/>
    </xf>
    <xf numFmtId="0" fontId="26" fillId="0" borderId="11" xfId="0" applyFont="1" applyBorder="1" applyAlignment="1">
      <alignment horizontal="left" vertical="top" wrapText="1"/>
    </xf>
    <xf numFmtId="0" fontId="54" fillId="0" borderId="11" xfId="0" applyFont="1" applyFill="1" applyBorder="1" applyAlignment="1">
      <alignment horizontal="left" vertical="top" wrapText="1"/>
    </xf>
    <xf numFmtId="0" fontId="23" fillId="0" borderId="11" xfId="0" applyFont="1" applyFill="1" applyBorder="1" applyAlignment="1">
      <alignment horizontal="left" vertical="top" wrapText="1"/>
    </xf>
    <xf numFmtId="0" fontId="23" fillId="0" borderId="11" xfId="0" applyNumberFormat="1" applyFont="1" applyBorder="1" applyAlignment="1">
      <alignment horizontal="left" vertical="top" wrapText="1"/>
    </xf>
    <xf numFmtId="2" fontId="23" fillId="0" borderId="11" xfId="0" applyNumberFormat="1" applyFont="1" applyBorder="1" applyAlignment="1">
      <alignment vertical="top" wrapText="1"/>
    </xf>
    <xf numFmtId="0" fontId="54" fillId="0" borderId="11" xfId="0" applyFont="1" applyBorder="1" applyAlignment="1">
      <alignment horizontal="left" vertical="top" wrapText="1"/>
    </xf>
    <xf numFmtId="49" fontId="23" fillId="0" borderId="11" xfId="0" applyNumberFormat="1" applyFont="1" applyBorder="1" applyAlignment="1">
      <alignment horizontal="left" vertical="top" wrapText="1"/>
    </xf>
    <xf numFmtId="49" fontId="35" fillId="0" borderId="11" xfId="0" applyNumberFormat="1" applyFont="1" applyFill="1" applyBorder="1" applyAlignment="1">
      <alignment horizontal="left" vertical="top"/>
    </xf>
    <xf numFmtId="49" fontId="47" fillId="0" borderId="11" xfId="0" applyNumberFormat="1" applyFont="1" applyFill="1" applyBorder="1" applyAlignment="1">
      <alignment horizontal="left" vertical="top" wrapText="1"/>
    </xf>
    <xf numFmtId="0" fontId="26" fillId="0" borderId="11" xfId="0" applyFont="1" applyFill="1" applyBorder="1" applyAlignment="1">
      <alignment horizontal="left" vertical="top" wrapText="1"/>
    </xf>
    <xf numFmtId="49" fontId="35" fillId="0" borderId="11" xfId="0" applyNumberFormat="1" applyFont="1" applyFill="1" applyBorder="1" applyAlignment="1">
      <alignment horizontal="left" vertical="top" wrapText="1"/>
    </xf>
    <xf numFmtId="0" fontId="23" fillId="0" borderId="11" xfId="0" applyFont="1" applyBorder="1" applyAlignment="1">
      <alignment vertical="top" wrapText="1"/>
    </xf>
    <xf numFmtId="0" fontId="23" fillId="0" borderId="11" xfId="0" applyFont="1" applyFill="1" applyBorder="1" applyAlignment="1">
      <alignment horizontal="center" vertical="center" wrapText="1"/>
    </xf>
    <xf numFmtId="0" fontId="22" fillId="0" borderId="0" xfId="0" applyFont="1" applyFill="1" applyAlignment="1"/>
    <xf numFmtId="0" fontId="25" fillId="25" borderId="11" xfId="0" applyFont="1" applyFill="1" applyBorder="1" applyAlignment="1">
      <alignment horizontal="left" vertical="center" wrapText="1"/>
    </xf>
    <xf numFmtId="164" fontId="37" fillId="25" borderId="11" xfId="0" applyNumberFormat="1" applyFont="1" applyFill="1" applyBorder="1"/>
    <xf numFmtId="164" fontId="34" fillId="0" borderId="11" xfId="0" applyNumberFormat="1" applyFont="1" applyBorder="1"/>
    <xf numFmtId="0" fontId="0" fillId="0" borderId="11" xfId="0" applyFont="1" applyBorder="1"/>
    <xf numFmtId="164" fontId="34" fillId="0" borderId="11" xfId="0" applyNumberFormat="1" applyFont="1" applyBorder="1" applyAlignment="1">
      <alignment vertical="top"/>
    </xf>
    <xf numFmtId="164" fontId="34" fillId="0" borderId="11" xfId="0" applyNumberFormat="1" applyFont="1" applyBorder="1" applyAlignment="1">
      <alignment horizontal="right"/>
    </xf>
    <xf numFmtId="0" fontId="23" fillId="0" borderId="11" xfId="0" applyFont="1" applyBorder="1" applyAlignment="1">
      <alignment vertical="center" wrapText="1"/>
    </xf>
    <xf numFmtId="0" fontId="37" fillId="0" borderId="11" xfId="0" applyFont="1" applyFill="1" applyBorder="1" applyAlignment="1">
      <alignment horizontal="center" vertical="center" wrapText="1"/>
    </xf>
    <xf numFmtId="0" fontId="37" fillId="0" borderId="11" xfId="0" applyFont="1" applyFill="1" applyBorder="1" applyAlignment="1">
      <alignment horizontal="center" wrapText="1"/>
    </xf>
    <xf numFmtId="49" fontId="22" fillId="0" borderId="11" xfId="0" applyNumberFormat="1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49" fontId="23" fillId="0" borderId="11" xfId="0" applyNumberFormat="1" applyFont="1" applyFill="1" applyBorder="1" applyAlignment="1">
      <alignment horizontal="center" vertical="center" wrapText="1"/>
    </xf>
    <xf numFmtId="49" fontId="24" fillId="0" borderId="11" xfId="0" applyNumberFormat="1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textRotation="90" wrapText="1"/>
    </xf>
    <xf numFmtId="164" fontId="23" fillId="0" borderId="11" xfId="0" applyNumberFormat="1" applyFont="1" applyFill="1" applyBorder="1" applyAlignment="1">
      <alignment horizontal="center" vertical="center" wrapText="1"/>
    </xf>
    <xf numFmtId="164" fontId="23" fillId="0" borderId="11" xfId="0" applyNumberFormat="1" applyFont="1" applyFill="1" applyBorder="1" applyAlignment="1">
      <alignment horizontal="center" vertical="top" wrapText="1"/>
    </xf>
    <xf numFmtId="1" fontId="23" fillId="0" borderId="11" xfId="0" applyNumberFormat="1" applyFont="1" applyFill="1" applyBorder="1" applyAlignment="1">
      <alignment horizontal="center" vertical="center" wrapText="1"/>
    </xf>
    <xf numFmtId="9" fontId="23" fillId="0" borderId="11" xfId="43" applyFont="1" applyFill="1" applyBorder="1" applyAlignment="1">
      <alignment horizontal="center" vertical="center"/>
    </xf>
    <xf numFmtId="165" fontId="23" fillId="0" borderId="11" xfId="0" applyNumberFormat="1" applyFont="1" applyFill="1" applyBorder="1" applyAlignment="1">
      <alignment horizontal="center" vertical="center" wrapText="1"/>
    </xf>
    <xf numFmtId="3" fontId="23" fillId="0" borderId="11" xfId="0" applyNumberFormat="1" applyFont="1" applyFill="1" applyBorder="1" applyAlignment="1">
      <alignment horizontal="center" vertical="center"/>
    </xf>
    <xf numFmtId="3" fontId="23" fillId="0" borderId="11" xfId="0" applyNumberFormat="1" applyFont="1" applyFill="1" applyBorder="1" applyAlignment="1">
      <alignment horizontal="center" vertical="center" wrapText="1"/>
    </xf>
    <xf numFmtId="43" fontId="23" fillId="0" borderId="11" xfId="46" applyFont="1" applyFill="1" applyBorder="1" applyAlignment="1">
      <alignment horizontal="center" vertical="center"/>
    </xf>
    <xf numFmtId="166" fontId="23" fillId="0" borderId="11" xfId="30" applyNumberFormat="1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vertical="top" wrapText="1"/>
    </xf>
    <xf numFmtId="167" fontId="23" fillId="0" borderId="11" xfId="43" applyNumberFormat="1" applyFont="1" applyFill="1" applyBorder="1" applyAlignment="1">
      <alignment horizontal="center" vertical="center"/>
    </xf>
    <xf numFmtId="49" fontId="48" fillId="0" borderId="11" xfId="0" applyNumberFormat="1" applyFont="1" applyFill="1" applyBorder="1" applyAlignment="1">
      <alignment horizontal="center" vertical="top"/>
    </xf>
    <xf numFmtId="0" fontId="48" fillId="0" borderId="11" xfId="0" applyFont="1" applyFill="1" applyBorder="1" applyAlignment="1">
      <alignment horizontal="left" vertical="top" wrapText="1"/>
    </xf>
    <xf numFmtId="0" fontId="48" fillId="0" borderId="11" xfId="0" applyFont="1" applyFill="1" applyBorder="1" applyAlignment="1">
      <alignment horizontal="center" vertical="top" wrapText="1"/>
    </xf>
    <xf numFmtId="49" fontId="23" fillId="0" borderId="11" xfId="0" applyNumberFormat="1" applyFont="1" applyFill="1" applyBorder="1" applyAlignment="1">
      <alignment horizontal="center" vertical="top"/>
    </xf>
    <xf numFmtId="0" fontId="48" fillId="0" borderId="11" xfId="0" applyFont="1" applyBorder="1" applyAlignment="1">
      <alignment horizontal="left" vertical="top" wrapText="1"/>
    </xf>
    <xf numFmtId="0" fontId="48" fillId="0" borderId="11" xfId="0" applyFont="1" applyBorder="1" applyAlignment="1">
      <alignment vertical="top" wrapText="1"/>
    </xf>
    <xf numFmtId="0" fontId="49" fillId="0" borderId="11" xfId="0" applyFont="1" applyFill="1" applyBorder="1" applyAlignment="1">
      <alignment horizontal="center" vertical="top" wrapText="1"/>
    </xf>
    <xf numFmtId="0" fontId="25" fillId="27" borderId="11" xfId="0" applyFont="1" applyFill="1" applyBorder="1" applyAlignment="1">
      <alignment horizontal="left" vertical="center" wrapText="1"/>
    </xf>
    <xf numFmtId="165" fontId="25" fillId="27" borderId="11" xfId="0" applyNumberFormat="1" applyFont="1" applyFill="1" applyBorder="1" applyAlignment="1">
      <alignment horizontal="right" vertical="center" wrapText="1"/>
    </xf>
    <xf numFmtId="0" fontId="24" fillId="27" borderId="11" xfId="0" applyFont="1" applyFill="1" applyBorder="1" applyAlignment="1">
      <alignment horizontal="left" vertical="center" wrapText="1"/>
    </xf>
    <xf numFmtId="165" fontId="24" fillId="27" borderId="11" xfId="0" applyNumberFormat="1" applyFont="1" applyFill="1" applyBorder="1" applyAlignment="1">
      <alignment horizontal="right" vertical="center" wrapText="1"/>
    </xf>
    <xf numFmtId="0" fontId="24" fillId="27" borderId="11" xfId="0" applyFont="1" applyFill="1" applyBorder="1" applyAlignment="1">
      <alignment horizontal="left" vertical="center" wrapText="1" indent="1"/>
    </xf>
    <xf numFmtId="165" fontId="24" fillId="27" borderId="11" xfId="0" applyNumberFormat="1" applyFont="1" applyFill="1" applyBorder="1" applyAlignment="1">
      <alignment horizontal="right" vertical="center"/>
    </xf>
    <xf numFmtId="0" fontId="24" fillId="27" borderId="11" xfId="0" applyFont="1" applyFill="1" applyBorder="1" applyAlignment="1">
      <alignment vertical="center" wrapText="1"/>
    </xf>
    <xf numFmtId="0" fontId="55" fillId="0" borderId="30" xfId="0" applyFont="1" applyBorder="1" applyAlignment="1">
      <alignment horizontal="center" vertical="center"/>
    </xf>
    <xf numFmtId="0" fontId="55" fillId="0" borderId="31" xfId="0" applyFont="1" applyBorder="1" applyAlignment="1">
      <alignment horizontal="center" vertical="center"/>
    </xf>
    <xf numFmtId="0" fontId="57" fillId="0" borderId="33" xfId="0" applyFont="1" applyBorder="1" applyAlignment="1">
      <alignment horizontal="justify" vertical="center" wrapText="1"/>
    </xf>
    <xf numFmtId="0" fontId="56" fillId="0" borderId="31" xfId="0" applyFont="1" applyBorder="1" applyAlignment="1">
      <alignment vertical="center" wrapText="1"/>
    </xf>
    <xf numFmtId="0" fontId="56" fillId="0" borderId="33" xfId="0" applyFont="1" applyBorder="1" applyAlignment="1">
      <alignment horizontal="justify" vertical="center" wrapText="1"/>
    </xf>
    <xf numFmtId="0" fontId="57" fillId="0" borderId="31" xfId="0" applyFont="1" applyBorder="1" applyAlignment="1">
      <alignment horizontal="justify" vertical="center" wrapText="1"/>
    </xf>
    <xf numFmtId="0" fontId="56" fillId="0" borderId="31" xfId="0" applyFont="1" applyBorder="1" applyAlignment="1">
      <alignment horizontal="center" vertical="center" wrapText="1"/>
    </xf>
    <xf numFmtId="0" fontId="56" fillId="0" borderId="31" xfId="0" applyFont="1" applyBorder="1" applyAlignment="1">
      <alignment horizontal="justify" vertical="center" wrapText="1"/>
    </xf>
    <xf numFmtId="0" fontId="56" fillId="0" borderId="33" xfId="0" applyFont="1" applyBorder="1" applyAlignment="1">
      <alignment horizontal="center" vertical="center" wrapText="1"/>
    </xf>
    <xf numFmtId="0" fontId="57" fillId="0" borderId="11" xfId="0" applyFont="1" applyBorder="1" applyAlignment="1">
      <alignment horizontal="justify" vertical="center" wrapText="1"/>
    </xf>
    <xf numFmtId="0" fontId="36" fillId="0" borderId="14" xfId="0" applyFont="1" applyFill="1" applyBorder="1" applyAlignment="1">
      <alignment horizontal="left" vertical="top" wrapText="1"/>
    </xf>
    <xf numFmtId="0" fontId="0" fillId="0" borderId="11" xfId="0" applyBorder="1" applyAlignment="1">
      <alignment wrapText="1"/>
    </xf>
    <xf numFmtId="0" fontId="36" fillId="0" borderId="11" xfId="0" applyFont="1" applyBorder="1" applyAlignment="1">
      <alignment vertical="center" wrapText="1"/>
    </xf>
    <xf numFmtId="164" fontId="43" fillId="0" borderId="0" xfId="0" applyNumberFormat="1" applyFont="1"/>
    <xf numFmtId="0" fontId="43" fillId="0" borderId="0" xfId="0" applyFont="1"/>
    <xf numFmtId="0" fontId="23" fillId="0" borderId="0" xfId="0" applyFont="1" applyFill="1" applyBorder="1" applyAlignment="1">
      <alignment horizontal="center" vertical="top" wrapText="1"/>
    </xf>
    <xf numFmtId="3" fontId="23" fillId="0" borderId="0" xfId="0" applyNumberFormat="1" applyFont="1" applyFill="1" applyBorder="1" applyAlignment="1">
      <alignment horizontal="center" vertical="center" wrapText="1"/>
    </xf>
    <xf numFmtId="49" fontId="23" fillId="0" borderId="0" xfId="0" applyNumberFormat="1" applyFont="1" applyFill="1" applyBorder="1" applyAlignment="1">
      <alignment horizontal="center" vertical="top" wrapText="1"/>
    </xf>
    <xf numFmtId="0" fontId="23" fillId="0" borderId="11" xfId="0" applyFont="1" applyBorder="1" applyAlignment="1">
      <alignment horizontal="justify" vertical="top"/>
    </xf>
    <xf numFmtId="164" fontId="39" fillId="0" borderId="11" xfId="0" applyNumberFormat="1" applyFont="1" applyBorder="1"/>
    <xf numFmtId="0" fontId="59" fillId="0" borderId="11" xfId="0" applyFont="1" applyBorder="1" applyAlignment="1">
      <alignment vertical="top" wrapText="1"/>
    </xf>
    <xf numFmtId="0" fontId="39" fillId="0" borderId="11" xfId="0" applyFont="1" applyBorder="1" applyAlignment="1">
      <alignment vertical="center"/>
    </xf>
    <xf numFmtId="49" fontId="37" fillId="0" borderId="13" xfId="0" applyNumberFormat="1" applyFont="1" applyBorder="1" applyAlignment="1">
      <alignment vertical="top" wrapText="1"/>
    </xf>
    <xf numFmtId="49" fontId="37" fillId="0" borderId="13" xfId="0" applyNumberFormat="1" applyFont="1" applyBorder="1" applyAlignment="1">
      <alignment vertical="center" wrapText="1"/>
    </xf>
    <xf numFmtId="0" fontId="36" fillId="0" borderId="13" xfId="0" applyFont="1" applyBorder="1" applyAlignment="1">
      <alignment horizontal="center" vertical="center" wrapText="1"/>
    </xf>
    <xf numFmtId="0" fontId="37" fillId="28" borderId="11" xfId="0" applyFont="1" applyFill="1" applyBorder="1" applyAlignment="1">
      <alignment wrapText="1"/>
    </xf>
    <xf numFmtId="0" fontId="34" fillId="28" borderId="11" xfId="0" applyFont="1" applyFill="1" applyBorder="1" applyAlignment="1">
      <alignment wrapText="1"/>
    </xf>
    <xf numFmtId="0" fontId="34" fillId="28" borderId="11" xfId="0" applyFont="1" applyFill="1" applyBorder="1" applyAlignment="1">
      <alignment horizontal="left" wrapText="1" indent="1"/>
    </xf>
    <xf numFmtId="0" fontId="60" fillId="28" borderId="11" xfId="0" applyFont="1" applyFill="1" applyBorder="1" applyAlignment="1">
      <alignment horizontal="left" wrapText="1" indent="1"/>
    </xf>
    <xf numFmtId="0" fontId="60" fillId="28" borderId="11" xfId="0" applyFont="1" applyFill="1" applyBorder="1" applyAlignment="1">
      <alignment wrapText="1"/>
    </xf>
    <xf numFmtId="164" fontId="43" fillId="0" borderId="11" xfId="0" applyNumberFormat="1" applyFont="1" applyBorder="1"/>
    <xf numFmtId="0" fontId="25" fillId="24" borderId="11" xfId="0" applyFont="1" applyFill="1" applyBorder="1" applyAlignment="1">
      <alignment horizontal="left" vertical="center" wrapText="1"/>
    </xf>
    <xf numFmtId="0" fontId="25" fillId="24" borderId="11" xfId="0" applyFont="1" applyFill="1" applyBorder="1" applyAlignment="1">
      <alignment horizontal="left" vertical="center" wrapText="1" indent="1"/>
    </xf>
    <xf numFmtId="0" fontId="25" fillId="24" borderId="11" xfId="0" applyFont="1" applyFill="1" applyBorder="1" applyAlignment="1">
      <alignment vertical="center" wrapText="1"/>
    </xf>
    <xf numFmtId="164" fontId="25" fillId="0" borderId="11" xfId="0" applyNumberFormat="1" applyFont="1" applyFill="1" applyBorder="1" applyAlignment="1">
      <alignment horizontal="center" vertical="center" wrapText="1"/>
    </xf>
    <xf numFmtId="2" fontId="25" fillId="24" borderId="11" xfId="0" applyNumberFormat="1" applyFont="1" applyFill="1" applyBorder="1" applyAlignment="1">
      <alignment horizontal="center" vertical="center" wrapText="1"/>
    </xf>
    <xf numFmtId="0" fontId="55" fillId="0" borderId="11" xfId="0" applyFont="1" applyBorder="1" applyAlignment="1">
      <alignment horizontal="right"/>
    </xf>
    <xf numFmtId="0" fontId="56" fillId="0" borderId="11" xfId="0" applyFont="1" applyBorder="1" applyAlignment="1">
      <alignment horizontal="right"/>
    </xf>
    <xf numFmtId="14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4" fillId="0" borderId="36" xfId="0" applyFont="1" applyBorder="1" applyAlignment="1">
      <alignment horizontal="center" vertical="center" wrapText="1"/>
    </xf>
    <xf numFmtId="0" fontId="37" fillId="0" borderId="33" xfId="0" applyFont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7" fillId="0" borderId="11" xfId="0" applyFont="1" applyBorder="1" applyAlignment="1">
      <alignment horizontal="left" wrapText="1"/>
    </xf>
    <xf numFmtId="164" fontId="39" fillId="0" borderId="11" xfId="0" applyNumberFormat="1" applyFont="1" applyBorder="1" applyAlignment="1">
      <alignment vertical="center"/>
    </xf>
    <xf numFmtId="0" fontId="35" fillId="0" borderId="13" xfId="0" applyFont="1" applyBorder="1" applyAlignment="1">
      <alignment vertical="top" wrapText="1"/>
    </xf>
    <xf numFmtId="0" fontId="39" fillId="0" borderId="13" xfId="0" applyFont="1" applyBorder="1"/>
    <xf numFmtId="0" fontId="63" fillId="0" borderId="11" xfId="0" applyFont="1" applyBorder="1" applyAlignment="1">
      <alignment wrapText="1"/>
    </xf>
    <xf numFmtId="0" fontId="62" fillId="0" borderId="11" xfId="0" applyFont="1" applyBorder="1" applyAlignment="1">
      <alignment horizontal="center"/>
    </xf>
    <xf numFmtId="0" fontId="62" fillId="0" borderId="11" xfId="0" applyFont="1" applyBorder="1" applyAlignment="1">
      <alignment wrapText="1"/>
    </xf>
    <xf numFmtId="0" fontId="36" fillId="0" borderId="11" xfId="0" applyFont="1" applyBorder="1" applyAlignment="1">
      <alignment horizontal="justify"/>
    </xf>
    <xf numFmtId="0" fontId="62" fillId="0" borderId="11" xfId="0" applyFont="1" applyBorder="1" applyAlignment="1">
      <alignment horizontal="justify"/>
    </xf>
    <xf numFmtId="0" fontId="62" fillId="0" borderId="11" xfId="0" applyFont="1" applyBorder="1" applyAlignment="1">
      <alignment horizontal="center"/>
    </xf>
    <xf numFmtId="0" fontId="62" fillId="0" borderId="11" xfId="0" applyFont="1" applyBorder="1" applyAlignment="1">
      <alignment vertical="center" wrapText="1"/>
    </xf>
    <xf numFmtId="0" fontId="62" fillId="0" borderId="11" xfId="0" applyFont="1" applyBorder="1" applyAlignment="1">
      <alignment horizontal="right" vertical="center" wrapText="1"/>
    </xf>
    <xf numFmtId="0" fontId="65" fillId="0" borderId="11" xfId="0" applyFont="1" applyBorder="1" applyAlignment="1">
      <alignment horizontal="justify"/>
    </xf>
    <xf numFmtId="0" fontId="62" fillId="0" borderId="11" xfId="0" applyFont="1" applyBorder="1" applyAlignment="1">
      <alignment vertical="center" wrapText="1"/>
    </xf>
    <xf numFmtId="0" fontId="62" fillId="0" borderId="11" xfId="0" applyFont="1" applyBorder="1"/>
    <xf numFmtId="164" fontId="62" fillId="0" borderId="11" xfId="0" applyNumberFormat="1" applyFont="1" applyBorder="1" applyAlignment="1">
      <alignment horizontal="center"/>
    </xf>
    <xf numFmtId="0" fontId="62" fillId="0" borderId="11" xfId="0" applyFont="1" applyBorder="1" applyAlignment="1">
      <alignment vertical="top" wrapText="1"/>
    </xf>
    <xf numFmtId="0" fontId="62" fillId="0" borderId="11" xfId="0" applyFont="1" applyBorder="1" applyAlignment="1">
      <alignment vertical="center"/>
    </xf>
    <xf numFmtId="164" fontId="23" fillId="0" borderId="0" xfId="0" applyNumberFormat="1" applyFont="1" applyFill="1" applyBorder="1" applyAlignment="1">
      <alignment horizontal="center" vertical="center" wrapText="1"/>
    </xf>
    <xf numFmtId="0" fontId="37" fillId="0" borderId="11" xfId="0" applyFont="1" applyBorder="1" applyAlignment="1">
      <alignment vertical="top" wrapText="1"/>
    </xf>
    <xf numFmtId="0" fontId="37" fillId="0" borderId="11" xfId="0" applyFont="1" applyBorder="1" applyAlignment="1">
      <alignment horizontal="left" vertical="top" wrapText="1"/>
    </xf>
    <xf numFmtId="0" fontId="41" fillId="0" borderId="11" xfId="0" applyFont="1" applyBorder="1" applyAlignment="1">
      <alignment horizontal="left" vertical="top" wrapText="1"/>
    </xf>
    <xf numFmtId="0" fontId="50" fillId="0" borderId="11" xfId="0" applyFont="1" applyBorder="1" applyAlignment="1">
      <alignment horizontal="left"/>
    </xf>
    <xf numFmtId="0" fontId="41" fillId="0" borderId="13" xfId="0" applyFont="1" applyBorder="1" applyAlignment="1">
      <alignment horizontal="left" vertical="top" wrapText="1"/>
    </xf>
    <xf numFmtId="0" fontId="50" fillId="0" borderId="11" xfId="0" applyFont="1" applyBorder="1" applyAlignment="1">
      <alignment horizontal="left" vertical="top" wrapText="1"/>
    </xf>
    <xf numFmtId="0" fontId="43" fillId="0" borderId="11" xfId="0" applyFont="1" applyBorder="1" applyAlignment="1">
      <alignment wrapText="1"/>
    </xf>
    <xf numFmtId="0" fontId="50" fillId="0" borderId="13" xfId="0" applyFont="1" applyBorder="1" applyAlignment="1">
      <alignment horizontal="left" vertical="top" wrapText="1"/>
    </xf>
    <xf numFmtId="0" fontId="0" fillId="0" borderId="13" xfId="0" applyFont="1" applyBorder="1" applyAlignment="1"/>
    <xf numFmtId="0" fontId="0" fillId="0" borderId="11" xfId="0" applyFont="1" applyBorder="1" applyAlignment="1"/>
    <xf numFmtId="2" fontId="0" fillId="0" borderId="13" xfId="0" applyNumberFormat="1" applyFont="1" applyBorder="1" applyAlignment="1"/>
    <xf numFmtId="2" fontId="0" fillId="0" borderId="11" xfId="0" applyNumberFormat="1" applyFont="1" applyBorder="1" applyAlignment="1"/>
    <xf numFmtId="164" fontId="0" fillId="0" borderId="13" xfId="0" applyNumberFormat="1" applyFont="1" applyBorder="1" applyAlignment="1"/>
    <xf numFmtId="164" fontId="0" fillId="0" borderId="11" xfId="0" applyNumberFormat="1" applyFont="1" applyBorder="1" applyAlignment="1"/>
    <xf numFmtId="0" fontId="66" fillId="0" borderId="11" xfId="0" applyFont="1" applyBorder="1"/>
    <xf numFmtId="0" fontId="58" fillId="0" borderId="11" xfId="0" applyFont="1" applyBorder="1" applyAlignment="1">
      <alignment horizontal="center"/>
    </xf>
    <xf numFmtId="0" fontId="58" fillId="0" borderId="11" xfId="0" applyFont="1" applyBorder="1" applyAlignment="1">
      <alignment vertical="center" wrapText="1"/>
    </xf>
    <xf numFmtId="0" fontId="67" fillId="0" borderId="11" xfId="0" applyFont="1" applyBorder="1"/>
    <xf numFmtId="0" fontId="62" fillId="0" borderId="11" xfId="0" applyFont="1" applyBorder="1" applyAlignment="1">
      <alignment vertical="center" wrapText="1"/>
    </xf>
    <xf numFmtId="0" fontId="62" fillId="0" borderId="11" xfId="0" applyFont="1" applyBorder="1" applyAlignment="1">
      <alignment horizontal="center" vertical="center" wrapText="1"/>
    </xf>
    <xf numFmtId="0" fontId="62" fillId="0" borderId="11" xfId="0" applyFont="1" applyBorder="1" applyAlignment="1">
      <alignment horizontal="center" vertical="center"/>
    </xf>
    <xf numFmtId="0" fontId="56" fillId="0" borderId="34" xfId="0" applyFont="1" applyBorder="1" applyAlignment="1">
      <alignment horizontal="center" vertical="center" wrapText="1"/>
    </xf>
    <xf numFmtId="0" fontId="56" fillId="0" borderId="30" xfId="0" applyFont="1" applyBorder="1" applyAlignment="1">
      <alignment horizontal="center" vertical="center" wrapText="1"/>
    </xf>
    <xf numFmtId="0" fontId="56" fillId="0" borderId="34" xfId="0" applyFont="1" applyBorder="1" applyAlignment="1">
      <alignment vertical="center" wrapText="1"/>
    </xf>
    <xf numFmtId="0" fontId="57" fillId="0" borderId="34" xfId="0" applyFont="1" applyBorder="1" applyAlignment="1">
      <alignment horizontal="justify" vertical="center" wrapText="1"/>
    </xf>
    <xf numFmtId="0" fontId="56" fillId="0" borderId="32" xfId="0" applyFont="1" applyBorder="1" applyAlignment="1">
      <alignment horizontal="center" vertical="center" wrapText="1"/>
    </xf>
    <xf numFmtId="0" fontId="56" fillId="0" borderId="34" xfId="0" applyFont="1" applyBorder="1" applyAlignment="1">
      <alignment horizontal="justify" vertical="center" wrapText="1"/>
    </xf>
    <xf numFmtId="0" fontId="56" fillId="0" borderId="33" xfId="0" applyFont="1" applyBorder="1" applyAlignment="1">
      <alignment vertical="center" wrapText="1"/>
    </xf>
    <xf numFmtId="0" fontId="36" fillId="0" borderId="11" xfId="0" applyFont="1" applyBorder="1" applyAlignment="1">
      <alignment horizontal="left" vertical="top" wrapText="1"/>
    </xf>
    <xf numFmtId="0" fontId="36" fillId="0" borderId="13" xfId="0" applyFont="1" applyBorder="1" applyAlignment="1">
      <alignment horizontal="left" vertical="top" wrapText="1"/>
    </xf>
    <xf numFmtId="0" fontId="36" fillId="0" borderId="15" xfId="0" applyFont="1" applyBorder="1" applyAlignment="1">
      <alignment horizontal="left" vertical="top" wrapText="1"/>
    </xf>
    <xf numFmtId="0" fontId="36" fillId="0" borderId="16" xfId="0" applyFont="1" applyBorder="1" applyAlignment="1">
      <alignment horizontal="left" vertical="top" wrapText="1"/>
    </xf>
    <xf numFmtId="0" fontId="58" fillId="0" borderId="11" xfId="0" applyFont="1" applyBorder="1" applyAlignment="1">
      <alignment horizontal="left" vertical="top" wrapText="1"/>
    </xf>
    <xf numFmtId="0" fontId="36" fillId="0" borderId="14" xfId="0" applyFont="1" applyBorder="1" applyAlignment="1">
      <alignment horizontal="left" vertical="top" wrapText="1"/>
    </xf>
    <xf numFmtId="0" fontId="36" fillId="0" borderId="13" xfId="0" applyFont="1" applyBorder="1" applyAlignment="1">
      <alignment horizontal="center" vertical="top" wrapText="1"/>
    </xf>
    <xf numFmtId="0" fontId="36" fillId="0" borderId="11" xfId="39" applyFont="1" applyFill="1" applyBorder="1" applyAlignment="1">
      <alignment horizontal="center" vertical="center" wrapText="1"/>
    </xf>
    <xf numFmtId="0" fontId="56" fillId="0" borderId="11" xfId="0" applyFont="1" applyBorder="1" applyAlignment="1">
      <alignment horizontal="center" vertical="center" wrapText="1"/>
    </xf>
    <xf numFmtId="0" fontId="56" fillId="0" borderId="11" xfId="0" applyFont="1" applyBorder="1" applyAlignment="1">
      <alignment vertical="center" wrapText="1"/>
    </xf>
    <xf numFmtId="49" fontId="36" fillId="0" borderId="14" xfId="0" applyNumberFormat="1" applyFont="1" applyBorder="1" applyAlignment="1">
      <alignment horizontal="center" vertical="top" wrapText="1"/>
    </xf>
    <xf numFmtId="49" fontId="36" fillId="0" borderId="14" xfId="0" applyNumberFormat="1" applyFont="1" applyFill="1" applyBorder="1" applyAlignment="1">
      <alignment horizontal="center" vertical="top" wrapText="1"/>
    </xf>
    <xf numFmtId="49" fontId="36" fillId="0" borderId="13" xfId="0" applyNumberFormat="1" applyFont="1" applyFill="1" applyBorder="1" applyAlignment="1">
      <alignment horizontal="center" vertical="top" wrapText="1"/>
    </xf>
    <xf numFmtId="49" fontId="36" fillId="0" borderId="13" xfId="0" applyNumberFormat="1" applyFont="1" applyBorder="1" applyAlignment="1">
      <alignment horizontal="center" vertical="top" wrapText="1"/>
    </xf>
    <xf numFmtId="0" fontId="39" fillId="0" borderId="11" xfId="0" applyFont="1" applyBorder="1" applyAlignment="1">
      <alignment vertical="top"/>
    </xf>
    <xf numFmtId="0" fontId="23" fillId="0" borderId="11" xfId="0" applyFont="1" applyBorder="1"/>
    <xf numFmtId="0" fontId="36" fillId="0" borderId="11" xfId="0" applyFont="1" applyBorder="1"/>
    <xf numFmtId="0" fontId="36" fillId="0" borderId="11" xfId="0" applyFont="1" applyBorder="1" applyAlignment="1">
      <alignment vertical="top"/>
    </xf>
    <xf numFmtId="164" fontId="23" fillId="0" borderId="0" xfId="0" applyNumberFormat="1" applyFont="1"/>
    <xf numFmtId="164" fontId="22" fillId="0" borderId="0" xfId="0" applyNumberFormat="1" applyFont="1"/>
    <xf numFmtId="0" fontId="23" fillId="0" borderId="11" xfId="0" applyFont="1" applyBorder="1" applyAlignment="1">
      <alignment vertical="top"/>
    </xf>
    <xf numFmtId="0" fontId="68" fillId="0" borderId="33" xfId="29" applyFont="1" applyBorder="1" applyAlignment="1">
      <alignment horizontal="justify" vertical="center" wrapText="1"/>
    </xf>
    <xf numFmtId="0" fontId="22" fillId="0" borderId="0" xfId="0" applyFont="1"/>
    <xf numFmtId="0" fontId="23" fillId="0" borderId="0" xfId="0" applyFont="1" applyBorder="1"/>
    <xf numFmtId="0" fontId="48" fillId="0" borderId="11" xfId="0" applyFont="1" applyBorder="1" applyAlignment="1">
      <alignment vertical="top"/>
    </xf>
    <xf numFmtId="0" fontId="49" fillId="0" borderId="11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center" wrapText="1"/>
    </xf>
    <xf numFmtId="0" fontId="54" fillId="0" borderId="0" xfId="0" applyFont="1"/>
    <xf numFmtId="0" fontId="23" fillId="0" borderId="11" xfId="39" applyFont="1" applyFill="1" applyBorder="1" applyAlignment="1">
      <alignment horizontal="left" vertical="top" wrapText="1"/>
    </xf>
    <xf numFmtId="4" fontId="62" fillId="0" borderId="27" xfId="48" applyNumberFormat="1" applyFont="1" applyFill="1" applyProtection="1">
      <alignment horizontal="right" vertical="top" shrinkToFit="1"/>
    </xf>
    <xf numFmtId="164" fontId="36" fillId="0" borderId="0" xfId="0" applyNumberFormat="1" applyFont="1"/>
    <xf numFmtId="0" fontId="36" fillId="0" borderId="0" xfId="0" applyFont="1" applyFill="1"/>
    <xf numFmtId="0" fontId="36" fillId="0" borderId="0" xfId="0" applyFont="1"/>
    <xf numFmtId="0" fontId="36" fillId="0" borderId="16" xfId="0" applyFont="1" applyFill="1" applyBorder="1" applyAlignment="1">
      <alignment vertical="center" wrapText="1"/>
    </xf>
    <xf numFmtId="0" fontId="36" fillId="0" borderId="18" xfId="0" applyFont="1" applyFill="1" applyBorder="1" applyAlignment="1">
      <alignment vertical="center" wrapText="1"/>
    </xf>
    <xf numFmtId="0" fontId="36" fillId="0" borderId="11" xfId="0" applyFont="1" applyFill="1" applyBorder="1" applyAlignment="1">
      <alignment horizontal="center" vertical="center" wrapText="1"/>
    </xf>
    <xf numFmtId="0" fontId="36" fillId="26" borderId="11" xfId="0" applyFont="1" applyFill="1" applyBorder="1" applyAlignment="1">
      <alignment horizontal="center" vertical="center" wrapText="1"/>
    </xf>
    <xf numFmtId="0" fontId="36" fillId="0" borderId="11" xfId="0" applyFont="1" applyFill="1" applyBorder="1" applyAlignment="1">
      <alignment horizontal="left" vertical="top" wrapText="1"/>
    </xf>
    <xf numFmtId="49" fontId="36" fillId="0" borderId="11" xfId="0" applyNumberFormat="1" applyFont="1" applyFill="1" applyBorder="1" applyAlignment="1">
      <alignment horizontal="left" vertical="top" wrapText="1"/>
    </xf>
    <xf numFmtId="164" fontId="36" fillId="0" borderId="11" xfId="0" applyNumberFormat="1" applyFont="1" applyFill="1" applyBorder="1" applyAlignment="1">
      <alignment horizontal="right" vertical="top" wrapText="1"/>
    </xf>
    <xf numFmtId="164" fontId="36" fillId="26" borderId="11" xfId="0" applyNumberFormat="1" applyFont="1" applyFill="1" applyBorder="1" applyAlignment="1">
      <alignment horizontal="right" vertical="top" wrapText="1"/>
    </xf>
    <xf numFmtId="0" fontId="36" fillId="0" borderId="14" xfId="0" applyFont="1" applyFill="1" applyBorder="1" applyAlignment="1">
      <alignment horizontal="center" vertical="top" wrapText="1"/>
    </xf>
    <xf numFmtId="49" fontId="36" fillId="0" borderId="11" xfId="0" applyNumberFormat="1" applyFont="1" applyFill="1" applyBorder="1" applyAlignment="1">
      <alignment vertical="top" wrapText="1"/>
    </xf>
    <xf numFmtId="49" fontId="36" fillId="0" borderId="13" xfId="0" applyNumberFormat="1" applyFont="1" applyFill="1" applyBorder="1" applyAlignment="1">
      <alignment vertical="top" wrapText="1"/>
    </xf>
    <xf numFmtId="49" fontId="36" fillId="0" borderId="13" xfId="0" applyNumberFormat="1" applyFont="1" applyFill="1" applyBorder="1" applyAlignment="1">
      <alignment horizontal="left" vertical="top" wrapText="1"/>
    </xf>
    <xf numFmtId="0" fontId="36" fillId="0" borderId="24" xfId="0" applyFont="1" applyFill="1" applyBorder="1" applyAlignment="1">
      <alignment horizontal="left" vertical="top" wrapText="1"/>
    </xf>
    <xf numFmtId="164" fontId="36" fillId="0" borderId="13" xfId="0" applyNumberFormat="1" applyFont="1" applyFill="1" applyBorder="1" applyAlignment="1">
      <alignment horizontal="right" vertical="top" wrapText="1"/>
    </xf>
    <xf numFmtId="164" fontId="36" fillId="26" borderId="13" xfId="0" applyNumberFormat="1" applyFont="1" applyFill="1" applyBorder="1" applyAlignment="1">
      <alignment horizontal="right" vertical="top" wrapText="1"/>
    </xf>
    <xf numFmtId="164" fontId="36" fillId="0" borderId="15" xfId="0" applyNumberFormat="1" applyFont="1" applyFill="1" applyBorder="1" applyAlignment="1">
      <alignment horizontal="center" vertical="top" wrapText="1"/>
    </xf>
    <xf numFmtId="164" fontId="36" fillId="26" borderId="11" xfId="0" applyNumberFormat="1" applyFont="1" applyFill="1" applyBorder="1" applyAlignment="1">
      <alignment horizontal="center" vertical="top" wrapText="1"/>
    </xf>
    <xf numFmtId="164" fontId="36" fillId="29" borderId="11" xfId="0" applyNumberFormat="1" applyFont="1" applyFill="1" applyBorder="1" applyAlignment="1">
      <alignment horizontal="right" vertical="top" wrapText="1"/>
    </xf>
    <xf numFmtId="0" fontId="36" fillId="0" borderId="24" xfId="0" applyFont="1" applyFill="1" applyBorder="1" applyAlignment="1">
      <alignment horizontal="center" vertical="top" wrapText="1"/>
    </xf>
    <xf numFmtId="164" fontId="36" fillId="26" borderId="15" xfId="0" applyNumberFormat="1" applyFont="1" applyFill="1" applyBorder="1" applyAlignment="1">
      <alignment horizontal="center" vertical="top" wrapText="1"/>
    </xf>
    <xf numFmtId="164" fontId="36" fillId="0" borderId="15" xfId="0" applyNumberFormat="1" applyFont="1" applyFill="1" applyBorder="1" applyAlignment="1">
      <alignment horizontal="right" vertical="top" wrapText="1"/>
    </xf>
    <xf numFmtId="0" fontId="36" fillId="0" borderId="16" xfId="0" applyFont="1" applyFill="1" applyBorder="1" applyAlignment="1">
      <alignment horizontal="left" vertical="top" wrapText="1"/>
    </xf>
    <xf numFmtId="164" fontId="36" fillId="0" borderId="14" xfId="0" applyNumberFormat="1" applyFont="1" applyFill="1" applyBorder="1" applyAlignment="1">
      <alignment horizontal="center" vertical="top" wrapText="1"/>
    </xf>
    <xf numFmtId="164" fontId="36" fillId="26" borderId="14" xfId="0" applyNumberFormat="1" applyFont="1" applyFill="1" applyBorder="1" applyAlignment="1">
      <alignment horizontal="center" vertical="top" wrapText="1"/>
    </xf>
    <xf numFmtId="164" fontId="36" fillId="0" borderId="14" xfId="0" applyNumberFormat="1" applyFont="1" applyFill="1" applyBorder="1" applyAlignment="1">
      <alignment horizontal="right" vertical="top" wrapText="1"/>
    </xf>
    <xf numFmtId="0" fontId="36" fillId="0" borderId="18" xfId="0" applyFont="1" applyFill="1" applyBorder="1" applyAlignment="1">
      <alignment horizontal="left" vertical="top" wrapText="1"/>
    </xf>
    <xf numFmtId="0" fontId="36" fillId="0" borderId="12" xfId="0" applyFont="1" applyFill="1" applyBorder="1" applyAlignment="1">
      <alignment horizontal="left" vertical="top" wrapText="1"/>
    </xf>
    <xf numFmtId="164" fontId="36" fillId="0" borderId="11" xfId="0" applyNumberFormat="1" applyFont="1" applyBorder="1"/>
    <xf numFmtId="164" fontId="36" fillId="0" borderId="11" xfId="0" applyNumberFormat="1" applyFont="1" applyBorder="1" applyAlignment="1">
      <alignment vertical="center"/>
    </xf>
    <xf numFmtId="1" fontId="36" fillId="0" borderId="11" xfId="0" applyNumberFormat="1" applyFont="1" applyBorder="1" applyAlignment="1">
      <alignment vertical="center"/>
    </xf>
    <xf numFmtId="49" fontId="35" fillId="0" borderId="11" xfId="0" applyNumberFormat="1" applyFont="1" applyBorder="1" applyAlignment="1">
      <alignment horizontal="center" vertical="top" wrapText="1"/>
    </xf>
    <xf numFmtId="0" fontId="35" fillId="0" borderId="11" xfId="0" applyFont="1" applyBorder="1" applyAlignment="1">
      <alignment horizontal="center" vertical="top" wrapText="1"/>
    </xf>
    <xf numFmtId="49" fontId="36" fillId="26" borderId="11" xfId="0" applyNumberFormat="1" applyFont="1" applyFill="1" applyBorder="1"/>
    <xf numFmtId="49" fontId="36" fillId="0" borderId="11" xfId="0" applyNumberFormat="1" applyFont="1" applyBorder="1" applyAlignment="1">
      <alignment vertical="top" wrapText="1"/>
    </xf>
    <xf numFmtId="164" fontId="36" fillId="26" borderId="11" xfId="0" applyNumberFormat="1" applyFont="1" applyFill="1" applyBorder="1" applyAlignment="1">
      <alignment horizontal="right" vertical="top"/>
    </xf>
    <xf numFmtId="164" fontId="36" fillId="0" borderId="11" xfId="0" applyNumberFormat="1" applyFont="1" applyFill="1" applyBorder="1" applyAlignment="1">
      <alignment horizontal="right" vertical="top"/>
    </xf>
    <xf numFmtId="0" fontId="36" fillId="26" borderId="11" xfId="0" applyFont="1" applyFill="1" applyBorder="1" applyAlignment="1">
      <alignment vertical="top"/>
    </xf>
    <xf numFmtId="0" fontId="36" fillId="26" borderId="11" xfId="0" applyFont="1" applyFill="1" applyBorder="1"/>
    <xf numFmtId="49" fontId="36" fillId="0" borderId="11" xfId="0" applyNumberFormat="1" applyFont="1" applyFill="1" applyBorder="1" applyAlignment="1">
      <alignment vertical="center" wrapText="1"/>
    </xf>
    <xf numFmtId="0" fontId="36" fillId="0" borderId="11" xfId="0" applyFont="1" applyFill="1" applyBorder="1" applyAlignment="1">
      <alignment horizontal="left" vertical="center" wrapText="1"/>
    </xf>
    <xf numFmtId="0" fontId="36" fillId="26" borderId="11" xfId="0" applyFont="1" applyFill="1" applyBorder="1" applyAlignment="1">
      <alignment vertical="center"/>
    </xf>
    <xf numFmtId="0" fontId="36" fillId="0" borderId="11" xfId="0" applyFont="1" applyBorder="1" applyAlignment="1">
      <alignment vertical="center"/>
    </xf>
    <xf numFmtId="49" fontId="58" fillId="0" borderId="11" xfId="0" applyNumberFormat="1" applyFont="1" applyFill="1" applyBorder="1" applyAlignment="1">
      <alignment vertical="center" wrapText="1"/>
    </xf>
    <xf numFmtId="164" fontId="36" fillId="0" borderId="11" xfId="0" applyNumberFormat="1" applyFont="1" applyFill="1" applyBorder="1" applyAlignment="1">
      <alignment horizontal="right" vertical="center" wrapText="1"/>
    </xf>
    <xf numFmtId="164" fontId="36" fillId="0" borderId="11" xfId="0" applyNumberFormat="1" applyFont="1" applyFill="1" applyBorder="1" applyAlignment="1">
      <alignment horizontal="right"/>
    </xf>
    <xf numFmtId="49" fontId="36" fillId="0" borderId="11" xfId="0" applyNumberFormat="1" applyFont="1" applyBorder="1" applyAlignment="1">
      <alignment vertical="center" wrapText="1"/>
    </xf>
    <xf numFmtId="49" fontId="36" fillId="0" borderId="11" xfId="0" applyNumberFormat="1" applyFont="1" applyBorder="1" applyAlignment="1">
      <alignment horizontal="left" vertical="center" wrapText="1"/>
    </xf>
    <xf numFmtId="49" fontId="35" fillId="0" borderId="13" xfId="0" applyNumberFormat="1" applyFont="1" applyBorder="1" applyAlignment="1">
      <alignment horizontal="center" vertical="top" wrapText="1"/>
    </xf>
    <xf numFmtId="0" fontId="35" fillId="0" borderId="15" xfId="0" applyFont="1" applyBorder="1" applyAlignment="1">
      <alignment vertical="top" wrapText="1"/>
    </xf>
    <xf numFmtId="164" fontId="36" fillId="0" borderId="11" xfId="0" applyNumberFormat="1" applyFont="1" applyBorder="1" applyAlignment="1">
      <alignment vertical="top"/>
    </xf>
    <xf numFmtId="49" fontId="35" fillId="0" borderId="0" xfId="0" applyNumberFormat="1" applyFont="1" applyBorder="1" applyAlignment="1">
      <alignment horizontal="center" vertical="top" wrapText="1"/>
    </xf>
    <xf numFmtId="0" fontId="36" fillId="0" borderId="0" xfId="0" applyFont="1" applyBorder="1" applyAlignment="1">
      <alignment horizontal="center" vertical="top" wrapText="1"/>
    </xf>
    <xf numFmtId="0" fontId="35" fillId="0" borderId="0" xfId="0" applyFont="1" applyBorder="1" applyAlignment="1">
      <alignment horizontal="left" vertical="top" wrapText="1"/>
    </xf>
    <xf numFmtId="49" fontId="36" fillId="26" borderId="11" xfId="0" applyNumberFormat="1" applyFont="1" applyFill="1" applyBorder="1" applyAlignment="1">
      <alignment vertical="top" wrapText="1"/>
    </xf>
    <xf numFmtId="0" fontId="36" fillId="26" borderId="11" xfId="0" applyFont="1" applyFill="1" applyBorder="1" applyAlignment="1">
      <alignment vertical="top" wrapText="1"/>
    </xf>
    <xf numFmtId="0" fontId="36" fillId="26" borderId="11" xfId="0" applyFont="1" applyFill="1" applyBorder="1" applyAlignment="1">
      <alignment horizontal="left" vertical="top" wrapText="1"/>
    </xf>
    <xf numFmtId="164" fontId="36" fillId="0" borderId="11" xfId="0" applyNumberFormat="1" applyFont="1" applyFill="1" applyBorder="1"/>
    <xf numFmtId="0" fontId="36" fillId="26" borderId="0" xfId="0" applyFont="1" applyFill="1"/>
    <xf numFmtId="164" fontId="36" fillId="0" borderId="11" xfId="0" applyNumberFormat="1" applyFont="1" applyFill="1" applyBorder="1" applyAlignment="1">
      <alignment vertical="top"/>
    </xf>
    <xf numFmtId="0" fontId="36" fillId="0" borderId="14" xfId="0" applyFont="1" applyFill="1" applyBorder="1" applyAlignment="1">
      <alignment vertical="top"/>
    </xf>
    <xf numFmtId="0" fontId="36" fillId="0" borderId="0" xfId="0" applyFont="1" applyFill="1" applyAlignment="1">
      <alignment horizontal="center"/>
    </xf>
    <xf numFmtId="0" fontId="36" fillId="25" borderId="11" xfId="0" applyFont="1" applyFill="1" applyBorder="1" applyAlignment="1">
      <alignment horizontal="left" vertical="top" wrapText="1"/>
    </xf>
    <xf numFmtId="49" fontId="36" fillId="25" borderId="11" xfId="0" applyNumberFormat="1" applyFont="1" applyFill="1" applyBorder="1" applyAlignment="1">
      <alignment horizontal="left" vertical="top" wrapText="1"/>
    </xf>
    <xf numFmtId="164" fontId="36" fillId="25" borderId="11" xfId="0" applyNumberFormat="1" applyFont="1" applyFill="1" applyBorder="1" applyAlignment="1">
      <alignment horizontal="right" vertical="top" wrapText="1"/>
    </xf>
    <xf numFmtId="164" fontId="36" fillId="25" borderId="13" xfId="0" applyNumberFormat="1" applyFont="1" applyFill="1" applyBorder="1" applyAlignment="1">
      <alignment horizontal="right" vertical="top" wrapText="1"/>
    </xf>
    <xf numFmtId="49" fontId="36" fillId="0" borderId="16" xfId="0" applyNumberFormat="1" applyFont="1" applyBorder="1" applyAlignment="1">
      <alignment horizontal="center" vertical="top" wrapText="1"/>
    </xf>
    <xf numFmtId="49" fontId="36" fillId="0" borderId="18" xfId="0" applyNumberFormat="1" applyFont="1" applyBorder="1" applyAlignment="1">
      <alignment horizontal="center" vertical="top" wrapText="1"/>
    </xf>
    <xf numFmtId="49" fontId="36" fillId="0" borderId="12" xfId="0" applyNumberFormat="1" applyFont="1" applyBorder="1" applyAlignment="1">
      <alignment horizontal="center" vertical="top" wrapText="1"/>
    </xf>
    <xf numFmtId="4" fontId="62" fillId="0" borderId="11" xfId="0" applyNumberFormat="1" applyFont="1" applyBorder="1" applyAlignment="1">
      <alignment horizontal="center" vertical="center"/>
    </xf>
    <xf numFmtId="0" fontId="62" fillId="0" borderId="16" xfId="0" applyFont="1" applyBorder="1" applyAlignment="1">
      <alignment vertical="center"/>
    </xf>
    <xf numFmtId="0" fontId="62" fillId="0" borderId="18" xfId="0" applyFont="1" applyBorder="1" applyAlignment="1">
      <alignment vertical="center"/>
    </xf>
    <xf numFmtId="0" fontId="62" fillId="0" borderId="12" xfId="0" applyFont="1" applyBorder="1" applyAlignment="1">
      <alignment vertical="center"/>
    </xf>
    <xf numFmtId="0" fontId="36" fillId="0" borderId="18" xfId="0" applyFont="1" applyBorder="1" applyAlignment="1"/>
    <xf numFmtId="0" fontId="36" fillId="0" borderId="11" xfId="0" applyFont="1" applyFill="1" applyBorder="1" applyAlignment="1">
      <alignment vertical="top" wrapText="1"/>
    </xf>
    <xf numFmtId="49" fontId="36" fillId="0" borderId="13" xfId="0" applyNumberFormat="1" applyFont="1" applyBorder="1" applyAlignment="1">
      <alignment horizontal="left" vertical="top"/>
    </xf>
    <xf numFmtId="49" fontId="36" fillId="0" borderId="13" xfId="0" applyNumberFormat="1" applyFont="1" applyBorder="1" applyAlignment="1">
      <alignment vertical="top"/>
    </xf>
    <xf numFmtId="49" fontId="36" fillId="0" borderId="13" xfId="0" applyNumberFormat="1" applyFont="1" applyBorder="1" applyAlignment="1"/>
    <xf numFmtId="164" fontId="36" fillId="25" borderId="11" xfId="0" applyNumberFormat="1" applyFont="1" applyFill="1" applyBorder="1" applyAlignment="1">
      <alignment horizontal="right" vertical="top"/>
    </xf>
    <xf numFmtId="164" fontId="36" fillId="26" borderId="11" xfId="0" applyNumberFormat="1" applyFont="1" applyFill="1" applyBorder="1"/>
    <xf numFmtId="164" fontId="36" fillId="0" borderId="11" xfId="0" applyNumberFormat="1" applyFont="1" applyFill="1" applyBorder="1" applyAlignment="1">
      <alignment horizontal="right" vertical="center"/>
    </xf>
    <xf numFmtId="0" fontId="36" fillId="26" borderId="13" xfId="0" applyFont="1" applyFill="1" applyBorder="1" applyAlignment="1">
      <alignment horizontal="center" vertical="top" wrapText="1"/>
    </xf>
    <xf numFmtId="49" fontId="36" fillId="26" borderId="11" xfId="0" applyNumberFormat="1" applyFont="1" applyFill="1" applyBorder="1" applyAlignment="1">
      <alignment horizontal="center" vertical="top"/>
    </xf>
    <xf numFmtId="0" fontId="36" fillId="26" borderId="11" xfId="0" applyFont="1" applyFill="1" applyBorder="1" applyAlignment="1">
      <alignment horizontal="center" vertical="top" wrapText="1"/>
    </xf>
    <xf numFmtId="165" fontId="36" fillId="27" borderId="11" xfId="0" applyNumberFormat="1" applyFont="1" applyFill="1" applyBorder="1" applyAlignment="1">
      <alignment horizontal="center" vertical="top" wrapText="1"/>
    </xf>
    <xf numFmtId="165" fontId="36" fillId="27" borderId="16" xfId="0" applyNumberFormat="1" applyFont="1" applyFill="1" applyBorder="1" applyAlignment="1">
      <alignment horizontal="center" vertical="top" wrapText="1"/>
    </xf>
    <xf numFmtId="49" fontId="36" fillId="26" borderId="11" xfId="0" applyNumberFormat="1" applyFont="1" applyFill="1" applyBorder="1" applyAlignment="1">
      <alignment horizontal="center" vertical="top" wrapText="1"/>
    </xf>
    <xf numFmtId="2" fontId="36" fillId="27" borderId="0" xfId="46" applyNumberFormat="1" applyFont="1" applyFill="1" applyBorder="1" applyAlignment="1">
      <alignment horizontal="center" vertical="top" wrapText="1"/>
    </xf>
    <xf numFmtId="165" fontId="36" fillId="27" borderId="0" xfId="0" applyNumberFormat="1" applyFont="1" applyFill="1" applyBorder="1" applyAlignment="1">
      <alignment horizontal="center" vertical="top" wrapText="1"/>
    </xf>
    <xf numFmtId="49" fontId="36" fillId="26" borderId="13" xfId="0" applyNumberFormat="1" applyFont="1" applyFill="1" applyBorder="1" applyAlignment="1">
      <alignment horizontal="center" vertical="top"/>
    </xf>
    <xf numFmtId="164" fontId="0" fillId="0" borderId="0" xfId="0" applyNumberFormat="1"/>
    <xf numFmtId="2" fontId="23" fillId="0" borderId="0" xfId="0" applyNumberFormat="1" applyFont="1"/>
    <xf numFmtId="0" fontId="0" fillId="26" borderId="0" xfId="0" applyFill="1"/>
    <xf numFmtId="49" fontId="23" fillId="26" borderId="11" xfId="0" applyNumberFormat="1" applyFont="1" applyFill="1" applyBorder="1" applyAlignment="1">
      <alignment horizontal="center" vertical="center" wrapText="1"/>
    </xf>
    <xf numFmtId="1" fontId="23" fillId="26" borderId="11" xfId="0" applyNumberFormat="1" applyFont="1" applyFill="1" applyBorder="1" applyAlignment="1">
      <alignment horizontal="center" vertical="center" wrapText="1"/>
    </xf>
    <xf numFmtId="0" fontId="40" fillId="26" borderId="11" xfId="0" applyFont="1" applyFill="1" applyBorder="1" applyAlignment="1">
      <alignment vertical="top" wrapText="1"/>
    </xf>
    <xf numFmtId="0" fontId="23" fillId="26" borderId="11" xfId="0" applyFont="1" applyFill="1" applyBorder="1" applyAlignment="1">
      <alignment horizontal="center" vertical="center"/>
    </xf>
    <xf numFmtId="164" fontId="23" fillId="26" borderId="11" xfId="0" applyNumberFormat="1" applyFont="1" applyFill="1" applyBorder="1" applyAlignment="1">
      <alignment horizontal="center" vertical="center"/>
    </xf>
    <xf numFmtId="2" fontId="23" fillId="26" borderId="11" xfId="0" applyNumberFormat="1" applyFont="1" applyFill="1" applyBorder="1" applyAlignment="1">
      <alignment horizontal="center" vertical="center"/>
    </xf>
    <xf numFmtId="165" fontId="23" fillId="26" borderId="11" xfId="0" applyNumberFormat="1" applyFont="1" applyFill="1" applyBorder="1" applyAlignment="1">
      <alignment horizontal="center" vertical="center"/>
    </xf>
    <xf numFmtId="164" fontId="23" fillId="26" borderId="11" xfId="43" applyNumberFormat="1" applyFont="1" applyFill="1" applyBorder="1" applyAlignment="1">
      <alignment horizontal="center" vertical="center"/>
    </xf>
    <xf numFmtId="165" fontId="53" fillId="26" borderId="11" xfId="0" applyNumberFormat="1" applyFont="1" applyFill="1" applyBorder="1" applyAlignment="1">
      <alignment vertical="top" wrapText="1"/>
    </xf>
    <xf numFmtId="164" fontId="23" fillId="26" borderId="0" xfId="43" applyNumberFormat="1" applyFont="1" applyFill="1" applyBorder="1" applyAlignment="1">
      <alignment horizontal="center" vertical="center"/>
    </xf>
    <xf numFmtId="3" fontId="34" fillId="26" borderId="11" xfId="0" applyNumberFormat="1" applyFont="1" applyFill="1" applyBorder="1" applyAlignment="1">
      <alignment vertical="top" wrapText="1"/>
    </xf>
    <xf numFmtId="3" fontId="53" fillId="26" borderId="11" xfId="0" applyNumberFormat="1" applyFont="1" applyFill="1" applyBorder="1" applyAlignment="1">
      <alignment vertical="top" wrapText="1"/>
    </xf>
    <xf numFmtId="1" fontId="34" fillId="26" borderId="11" xfId="0" applyNumberFormat="1" applyFont="1" applyFill="1" applyBorder="1" applyAlignment="1">
      <alignment vertical="top" wrapText="1"/>
    </xf>
    <xf numFmtId="0" fontId="22" fillId="0" borderId="16" xfId="0" applyFont="1" applyFill="1" applyBorder="1" applyAlignment="1">
      <alignment horizontal="left" vertical="top" wrapText="1"/>
    </xf>
    <xf numFmtId="0" fontId="22" fillId="0" borderId="18" xfId="0" applyFont="1" applyFill="1" applyBorder="1" applyAlignment="1">
      <alignment horizontal="left" vertical="top" wrapText="1"/>
    </xf>
    <xf numFmtId="0" fontId="22" fillId="0" borderId="12" xfId="0" applyFont="1" applyFill="1" applyBorder="1" applyAlignment="1">
      <alignment horizontal="left" vertical="top" wrapText="1"/>
    </xf>
    <xf numFmtId="0" fontId="37" fillId="0" borderId="13" xfId="0" applyFont="1" applyFill="1" applyBorder="1" applyAlignment="1">
      <alignment horizontal="center" vertical="center" wrapText="1"/>
    </xf>
    <xf numFmtId="0" fontId="37" fillId="0" borderId="14" xfId="0" applyFont="1" applyFill="1" applyBorder="1" applyAlignment="1">
      <alignment horizontal="center" vertical="center" wrapText="1"/>
    </xf>
    <xf numFmtId="0" fontId="37" fillId="0" borderId="15" xfId="0" applyFont="1" applyFill="1" applyBorder="1" applyAlignment="1">
      <alignment horizontal="center" vertical="center" wrapText="1"/>
    </xf>
    <xf numFmtId="0" fontId="37" fillId="0" borderId="11" xfId="0" applyFont="1" applyFill="1" applyBorder="1" applyAlignment="1">
      <alignment horizontal="center" vertical="center" wrapText="1"/>
    </xf>
    <xf numFmtId="0" fontId="37" fillId="0" borderId="11" xfId="0" applyFont="1" applyFill="1" applyBorder="1" applyAlignment="1"/>
    <xf numFmtId="0" fontId="22" fillId="0" borderId="11" xfId="0" applyFont="1" applyFill="1" applyBorder="1" applyAlignment="1">
      <alignment horizontal="center" vertical="top" wrapText="1"/>
    </xf>
    <xf numFmtId="0" fontId="37" fillId="0" borderId="11" xfId="0" applyFont="1" applyFill="1" applyBorder="1" applyAlignment="1">
      <alignment horizontal="center" vertical="top" wrapText="1"/>
    </xf>
    <xf numFmtId="0" fontId="37" fillId="0" borderId="18" xfId="0" applyFont="1" applyFill="1" applyBorder="1" applyAlignment="1">
      <alignment horizontal="center" vertical="top" wrapText="1"/>
    </xf>
    <xf numFmtId="0" fontId="37" fillId="0" borderId="12" xfId="0" applyFont="1" applyFill="1" applyBorder="1" applyAlignment="1">
      <alignment horizontal="center" vertical="top" wrapText="1"/>
    </xf>
    <xf numFmtId="49" fontId="37" fillId="0" borderId="11" xfId="0" applyNumberFormat="1" applyFont="1" applyBorder="1" applyAlignment="1">
      <alignment horizontal="left" vertical="top" wrapText="1"/>
    </xf>
    <xf numFmtId="0" fontId="38" fillId="0" borderId="13" xfId="0" applyFont="1" applyFill="1" applyBorder="1" applyAlignment="1">
      <alignment horizontal="center" vertical="top" wrapText="1"/>
    </xf>
    <xf numFmtId="0" fontId="38" fillId="0" borderId="14" xfId="0" applyFont="1" applyFill="1" applyBorder="1" applyAlignment="1">
      <alignment horizontal="center" vertical="top" wrapText="1"/>
    </xf>
    <xf numFmtId="0" fontId="38" fillId="0" borderId="15" xfId="0" applyFont="1" applyFill="1" applyBorder="1" applyAlignment="1">
      <alignment horizontal="center" vertical="top" wrapText="1"/>
    </xf>
    <xf numFmtId="0" fontId="21" fillId="0" borderId="0" xfId="0" applyFont="1" applyAlignment="1">
      <alignment horizontal="center" wrapText="1"/>
    </xf>
    <xf numFmtId="0" fontId="38" fillId="0" borderId="11" xfId="0" applyFont="1" applyBorder="1" applyAlignment="1">
      <alignment horizontal="center" vertical="top" wrapText="1"/>
    </xf>
    <xf numFmtId="0" fontId="38" fillId="0" borderId="16" xfId="0" applyFont="1" applyBorder="1" applyAlignment="1">
      <alignment horizontal="left" vertical="top" wrapText="1"/>
    </xf>
    <xf numFmtId="0" fontId="39" fillId="0" borderId="18" xfId="0" applyFont="1" applyBorder="1" applyAlignment="1">
      <alignment horizontal="left" vertical="top" wrapText="1"/>
    </xf>
    <xf numFmtId="0" fontId="38" fillId="0" borderId="19" xfId="0" applyFont="1" applyBorder="1" applyAlignment="1">
      <alignment horizontal="left" vertical="top" wrapText="1"/>
    </xf>
    <xf numFmtId="0" fontId="39" fillId="0" borderId="20" xfId="0" applyFont="1" applyBorder="1" applyAlignment="1">
      <alignment horizontal="left" vertical="top" wrapText="1"/>
    </xf>
    <xf numFmtId="49" fontId="38" fillId="0" borderId="13" xfId="0" applyNumberFormat="1" applyFont="1" applyBorder="1" applyAlignment="1">
      <alignment vertical="top" wrapText="1"/>
    </xf>
    <xf numFmtId="49" fontId="38" fillId="0" borderId="14" xfId="0" applyNumberFormat="1" applyFont="1" applyBorder="1" applyAlignment="1">
      <alignment vertical="top" wrapText="1"/>
    </xf>
    <xf numFmtId="49" fontId="38" fillId="0" borderId="13" xfId="0" applyNumberFormat="1" applyFont="1" applyBorder="1" applyAlignment="1">
      <alignment vertical="center" wrapText="1"/>
    </xf>
    <xf numFmtId="49" fontId="38" fillId="0" borderId="14" xfId="0" applyNumberFormat="1" applyFont="1" applyBorder="1" applyAlignment="1">
      <alignment vertical="center" wrapText="1"/>
    </xf>
    <xf numFmtId="0" fontId="21" fillId="0" borderId="0" xfId="0" applyFont="1" applyAlignment="1">
      <alignment horizontal="center"/>
    </xf>
    <xf numFmtId="0" fontId="0" fillId="0" borderId="0" xfId="0" applyAlignment="1"/>
    <xf numFmtId="0" fontId="63" fillId="0" borderId="11" xfId="0" applyFont="1" applyBorder="1" applyAlignment="1">
      <alignment horizontal="center" wrapText="1"/>
    </xf>
    <xf numFmtId="0" fontId="63" fillId="0" borderId="11" xfId="0" applyFont="1" applyBorder="1" applyAlignment="1">
      <alignment wrapText="1"/>
    </xf>
    <xf numFmtId="0" fontId="36" fillId="0" borderId="11" xfId="0" applyFont="1" applyBorder="1" applyAlignment="1">
      <alignment horizontal="justify"/>
    </xf>
    <xf numFmtId="0" fontId="62" fillId="0" borderId="11" xfId="0" applyFont="1" applyBorder="1" applyAlignment="1">
      <alignment horizontal="center"/>
    </xf>
    <xf numFmtId="0" fontId="62" fillId="0" borderId="11" xfId="0" applyFont="1" applyBorder="1" applyAlignment="1">
      <alignment wrapText="1"/>
    </xf>
    <xf numFmtId="0" fontId="58" fillId="0" borderId="11" xfId="0" applyFont="1" applyBorder="1" applyAlignment="1">
      <alignment horizontal="center"/>
    </xf>
    <xf numFmtId="0" fontId="61" fillId="0" borderId="11" xfId="29" applyFont="1" applyBorder="1" applyAlignment="1">
      <alignment horizontal="justify"/>
    </xf>
    <xf numFmtId="0" fontId="63" fillId="0" borderId="11" xfId="0" applyFont="1" applyBorder="1" applyAlignment="1">
      <alignment horizontal="center"/>
    </xf>
    <xf numFmtId="0" fontId="64" fillId="0" borderId="16" xfId="0" applyFont="1" applyBorder="1" applyAlignment="1">
      <alignment horizontal="center" wrapText="1"/>
    </xf>
    <xf numFmtId="0" fontId="64" fillId="0" borderId="18" xfId="0" applyFont="1" applyBorder="1" applyAlignment="1">
      <alignment horizontal="center" wrapText="1"/>
    </xf>
    <xf numFmtId="0" fontId="64" fillId="0" borderId="12" xfId="0" applyFont="1" applyBorder="1" applyAlignment="1">
      <alignment horizontal="center" wrapText="1"/>
    </xf>
    <xf numFmtId="0" fontId="62" fillId="0" borderId="11" xfId="0" applyFont="1" applyBorder="1" applyAlignment="1">
      <alignment horizontal="right" vertical="center" wrapText="1"/>
    </xf>
    <xf numFmtId="0" fontId="62" fillId="0" borderId="11" xfId="0" applyFont="1" applyBorder="1" applyAlignment="1">
      <alignment vertical="center" wrapText="1"/>
    </xf>
    <xf numFmtId="0" fontId="58" fillId="0" borderId="11" xfId="0" applyFont="1" applyBorder="1" applyAlignment="1">
      <alignment vertical="center" wrapText="1"/>
    </xf>
    <xf numFmtId="0" fontId="62" fillId="0" borderId="11" xfId="0" applyFont="1" applyBorder="1" applyAlignment="1">
      <alignment horizontal="center" vertical="center" wrapText="1"/>
    </xf>
    <xf numFmtId="0" fontId="58" fillId="0" borderId="11" xfId="0" applyFont="1" applyBorder="1" applyAlignment="1">
      <alignment horizontal="center" vertical="center" wrapText="1"/>
    </xf>
    <xf numFmtId="0" fontId="62" fillId="0" borderId="11" xfId="0" applyFont="1" applyBorder="1"/>
    <xf numFmtId="0" fontId="38" fillId="0" borderId="16" xfId="0" applyFont="1" applyFill="1" applyBorder="1" applyAlignment="1">
      <alignment horizontal="center" vertical="top" wrapText="1"/>
    </xf>
    <xf numFmtId="0" fontId="38" fillId="0" borderId="18" xfId="0" applyFont="1" applyFill="1" applyBorder="1" applyAlignment="1">
      <alignment horizontal="center" vertical="top" wrapText="1"/>
    </xf>
    <xf numFmtId="0" fontId="38" fillId="0" borderId="12" xfId="0" applyFont="1" applyFill="1" applyBorder="1" applyAlignment="1">
      <alignment horizontal="center" vertical="top" wrapText="1"/>
    </xf>
    <xf numFmtId="0" fontId="62" fillId="0" borderId="11" xfId="0" applyFont="1" applyBorder="1" applyAlignment="1">
      <alignment horizontal="center" vertical="center"/>
    </xf>
    <xf numFmtId="0" fontId="56" fillId="0" borderId="34" xfId="0" applyFont="1" applyBorder="1" applyAlignment="1">
      <alignment vertical="center" wrapText="1"/>
    </xf>
    <xf numFmtId="0" fontId="56" fillId="0" borderId="32" xfId="0" applyFont="1" applyBorder="1" applyAlignment="1">
      <alignment vertical="center" wrapText="1"/>
    </xf>
    <xf numFmtId="0" fontId="56" fillId="0" borderId="30" xfId="0" applyFont="1" applyBorder="1" applyAlignment="1">
      <alignment vertical="center" wrapText="1"/>
    </xf>
    <xf numFmtId="49" fontId="37" fillId="0" borderId="21" xfId="0" applyNumberFormat="1" applyFont="1" applyBorder="1" applyAlignment="1">
      <alignment horizontal="center" vertical="top" wrapText="1"/>
    </xf>
    <xf numFmtId="49" fontId="37" fillId="0" borderId="22" xfId="0" applyNumberFormat="1" applyFont="1" applyBorder="1" applyAlignment="1">
      <alignment horizontal="center" vertical="top" wrapText="1"/>
    </xf>
    <xf numFmtId="49" fontId="37" fillId="0" borderId="23" xfId="0" applyNumberFormat="1" applyFont="1" applyBorder="1" applyAlignment="1">
      <alignment horizontal="center" vertical="top" wrapText="1"/>
    </xf>
    <xf numFmtId="0" fontId="56" fillId="0" borderId="34" xfId="0" applyFont="1" applyBorder="1" applyAlignment="1">
      <alignment horizontal="center" vertical="center" wrapText="1"/>
    </xf>
    <xf numFmtId="0" fontId="56" fillId="0" borderId="30" xfId="0" applyFont="1" applyBorder="1" applyAlignment="1">
      <alignment horizontal="center" vertical="center" wrapText="1"/>
    </xf>
    <xf numFmtId="0" fontId="55" fillId="0" borderId="16" xfId="0" applyFont="1" applyBorder="1" applyAlignment="1">
      <alignment horizontal="center" vertical="center" wrapText="1"/>
    </xf>
    <xf numFmtId="0" fontId="55" fillId="0" borderId="18" xfId="0" applyFont="1" applyBorder="1" applyAlignment="1">
      <alignment horizontal="center" vertical="center" wrapText="1"/>
    </xf>
    <xf numFmtId="0" fontId="55" fillId="0" borderId="12" xfId="0" applyFont="1" applyBorder="1" applyAlignment="1">
      <alignment horizontal="center" vertical="center" wrapText="1"/>
    </xf>
    <xf numFmtId="0" fontId="56" fillId="0" borderId="38" xfId="0" applyFont="1" applyBorder="1" applyAlignment="1">
      <alignment vertical="center" wrapText="1"/>
    </xf>
    <xf numFmtId="0" fontId="57" fillId="0" borderId="34" xfId="0" applyFont="1" applyBorder="1" applyAlignment="1">
      <alignment horizontal="justify" vertical="center" wrapText="1"/>
    </xf>
    <xf numFmtId="0" fontId="57" fillId="0" borderId="38" xfId="0" applyFont="1" applyBorder="1" applyAlignment="1">
      <alignment horizontal="justify" vertical="center" wrapText="1"/>
    </xf>
    <xf numFmtId="0" fontId="56" fillId="0" borderId="38" xfId="0" applyFont="1" applyBorder="1" applyAlignment="1">
      <alignment horizontal="center" vertical="center" wrapText="1"/>
    </xf>
    <xf numFmtId="0" fontId="57" fillId="0" borderId="30" xfId="0" applyFont="1" applyBorder="1" applyAlignment="1">
      <alignment horizontal="justify" vertical="center" wrapText="1"/>
    </xf>
    <xf numFmtId="0" fontId="56" fillId="0" borderId="34" xfId="0" applyFont="1" applyBorder="1" applyAlignment="1">
      <alignment horizontal="justify" vertical="center" wrapText="1"/>
    </xf>
    <xf numFmtId="0" fontId="56" fillId="0" borderId="30" xfId="0" applyFont="1" applyBorder="1" applyAlignment="1">
      <alignment horizontal="justify" vertical="center" wrapText="1"/>
    </xf>
    <xf numFmtId="0" fontId="56" fillId="0" borderId="32" xfId="0" applyFont="1" applyBorder="1" applyAlignment="1">
      <alignment horizontal="center" vertical="center" wrapText="1"/>
    </xf>
    <xf numFmtId="0" fontId="56" fillId="0" borderId="34" xfId="0" applyFont="1" applyBorder="1" applyAlignment="1">
      <alignment vertical="top" wrapText="1"/>
    </xf>
    <xf numFmtId="0" fontId="56" fillId="0" borderId="32" xfId="0" applyFont="1" applyBorder="1" applyAlignment="1">
      <alignment vertical="top" wrapText="1"/>
    </xf>
    <xf numFmtId="0" fontId="56" fillId="0" borderId="30" xfId="0" applyFont="1" applyBorder="1" applyAlignment="1">
      <alignment vertical="top" wrapText="1"/>
    </xf>
    <xf numFmtId="0" fontId="56" fillId="0" borderId="39" xfId="0" applyFont="1" applyBorder="1" applyAlignment="1">
      <alignment vertical="top" wrapText="1"/>
    </xf>
    <xf numFmtId="0" fontId="56" fillId="0" borderId="35" xfId="0" applyFont="1" applyBorder="1" applyAlignment="1">
      <alignment vertical="top" wrapText="1"/>
    </xf>
    <xf numFmtId="0" fontId="56" fillId="0" borderId="40" xfId="0" applyFont="1" applyBorder="1" applyAlignment="1">
      <alignment vertical="top" wrapText="1"/>
    </xf>
    <xf numFmtId="0" fontId="56" fillId="0" borderId="36" xfId="0" applyFont="1" applyBorder="1" applyAlignment="1">
      <alignment vertical="center" wrapText="1"/>
    </xf>
    <xf numFmtId="0" fontId="56" fillId="0" borderId="33" xfId="0" applyFont="1" applyBorder="1" applyAlignment="1">
      <alignment vertical="center" wrapText="1"/>
    </xf>
    <xf numFmtId="0" fontId="56" fillId="0" borderId="31" xfId="0" applyFont="1" applyBorder="1" applyAlignment="1">
      <alignment vertical="center" wrapText="1"/>
    </xf>
    <xf numFmtId="0" fontId="36" fillId="0" borderId="11" xfId="0" applyFont="1" applyBorder="1" applyAlignment="1">
      <alignment horizontal="left" vertical="top" wrapText="1"/>
    </xf>
    <xf numFmtId="0" fontId="36" fillId="0" borderId="13" xfId="0" applyFont="1" applyBorder="1" applyAlignment="1">
      <alignment horizontal="left" vertical="top" wrapText="1"/>
    </xf>
    <xf numFmtId="0" fontId="36" fillId="0" borderId="15" xfId="0" applyFont="1" applyBorder="1" applyAlignment="1">
      <alignment horizontal="left" vertical="top" wrapText="1"/>
    </xf>
    <xf numFmtId="0" fontId="36" fillId="0" borderId="16" xfId="0" applyFont="1" applyBorder="1" applyAlignment="1">
      <alignment horizontal="left" vertical="top" wrapText="1"/>
    </xf>
    <xf numFmtId="0" fontId="36" fillId="0" borderId="14" xfId="0" applyFont="1" applyBorder="1" applyAlignment="1">
      <alignment horizontal="left" vertical="top" wrapText="1"/>
    </xf>
    <xf numFmtId="0" fontId="36" fillId="0" borderId="13" xfId="0" applyFont="1" applyBorder="1" applyAlignment="1">
      <alignment horizontal="center" vertical="top" wrapText="1"/>
    </xf>
    <xf numFmtId="0" fontId="36" fillId="0" borderId="14" xfId="0" applyFont="1" applyBorder="1" applyAlignment="1">
      <alignment horizontal="center" vertical="top" wrapText="1"/>
    </xf>
    <xf numFmtId="0" fontId="36" fillId="0" borderId="15" xfId="0" applyFont="1" applyBorder="1" applyAlignment="1">
      <alignment horizontal="center" vertical="top" wrapText="1"/>
    </xf>
    <xf numFmtId="0" fontId="36" fillId="0" borderId="19" xfId="0" applyFont="1" applyBorder="1" applyAlignment="1">
      <alignment horizontal="left" vertical="top" wrapText="1"/>
    </xf>
    <xf numFmtId="0" fontId="36" fillId="0" borderId="24" xfId="0" applyFont="1" applyBorder="1" applyAlignment="1">
      <alignment horizontal="left" vertical="top" wrapText="1"/>
    </xf>
    <xf numFmtId="0" fontId="36" fillId="0" borderId="21" xfId="0" applyFont="1" applyBorder="1" applyAlignment="1">
      <alignment horizontal="left" vertical="top" wrapText="1"/>
    </xf>
    <xf numFmtId="0" fontId="55" fillId="0" borderId="41" xfId="0" applyFont="1" applyBorder="1" applyAlignment="1">
      <alignment horizontal="center" vertical="center" wrapText="1"/>
    </xf>
    <xf numFmtId="0" fontId="55" fillId="0" borderId="42" xfId="0" applyFont="1" applyBorder="1" applyAlignment="1">
      <alignment horizontal="center" vertical="center" wrapText="1"/>
    </xf>
    <xf numFmtId="0" fontId="55" fillId="0" borderId="43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top" wrapText="1"/>
    </xf>
    <xf numFmtId="0" fontId="22" fillId="0" borderId="0" xfId="39" applyFont="1" applyFill="1" applyBorder="1" applyAlignment="1">
      <alignment horizontal="center"/>
    </xf>
    <xf numFmtId="0" fontId="36" fillId="0" borderId="11" xfId="39" applyFont="1" applyFill="1" applyBorder="1" applyAlignment="1">
      <alignment horizontal="center" vertical="center" wrapText="1"/>
    </xf>
    <xf numFmtId="0" fontId="36" fillId="0" borderId="13" xfId="39" applyFont="1" applyFill="1" applyBorder="1" applyAlignment="1">
      <alignment horizontal="center" vertical="center" wrapText="1"/>
    </xf>
    <xf numFmtId="0" fontId="36" fillId="0" borderId="14" xfId="39" applyFont="1" applyFill="1" applyBorder="1" applyAlignment="1">
      <alignment horizontal="center" vertical="center" wrapText="1"/>
    </xf>
    <xf numFmtId="0" fontId="24" fillId="0" borderId="1" xfId="39" applyFont="1" applyFill="1" applyBorder="1" applyAlignment="1">
      <alignment horizontal="center" vertical="center" wrapText="1"/>
    </xf>
    <xf numFmtId="0" fontId="24" fillId="0" borderId="25" xfId="39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38" fillId="0" borderId="11" xfId="39" applyFont="1" applyFill="1" applyBorder="1" applyAlignment="1">
      <alignment horizontal="center" vertical="center" wrapText="1"/>
    </xf>
    <xf numFmtId="0" fontId="38" fillId="0" borderId="24" xfId="0" applyFont="1" applyBorder="1" applyAlignment="1">
      <alignment horizontal="center" wrapText="1"/>
    </xf>
    <xf numFmtId="0" fontId="38" fillId="0" borderId="0" xfId="0" applyFont="1" applyBorder="1" applyAlignment="1">
      <alignment horizontal="center" wrapText="1"/>
    </xf>
    <xf numFmtId="49" fontId="23" fillId="0" borderId="0" xfId="0" applyNumberFormat="1" applyFont="1" applyAlignment="1">
      <alignment horizontal="left" vertical="top" wrapText="1"/>
    </xf>
    <xf numFmtId="0" fontId="24" fillId="0" borderId="11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top" wrapText="1"/>
    </xf>
    <xf numFmtId="0" fontId="23" fillId="0" borderId="11" xfId="0" applyFont="1" applyBorder="1" applyAlignment="1">
      <alignment horizontal="center" vertical="top" wrapText="1"/>
    </xf>
    <xf numFmtId="0" fontId="26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24" fillId="0" borderId="19" xfId="0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 vertical="center" wrapText="1"/>
    </xf>
    <xf numFmtId="0" fontId="24" fillId="0" borderId="26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2" fillId="0" borderId="0" xfId="0" applyFont="1" applyFill="1" applyAlignment="1">
      <alignment horizontal="center" wrapText="1"/>
    </xf>
    <xf numFmtId="0" fontId="23" fillId="0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62" fillId="0" borderId="13" xfId="0" applyFont="1" applyBorder="1" applyAlignment="1">
      <alignment horizontal="center" vertical="center"/>
    </xf>
    <xf numFmtId="0" fontId="62" fillId="0" borderId="15" xfId="0" applyFont="1" applyBorder="1" applyAlignment="1">
      <alignment horizontal="center" vertical="center"/>
    </xf>
    <xf numFmtId="49" fontId="35" fillId="0" borderId="13" xfId="0" applyNumberFormat="1" applyFont="1" applyBorder="1" applyAlignment="1">
      <alignment horizontal="center" vertical="top" wrapText="1"/>
    </xf>
    <xf numFmtId="49" fontId="35" fillId="0" borderId="15" xfId="0" applyNumberFormat="1" applyFont="1" applyBorder="1" applyAlignment="1">
      <alignment horizontal="center" vertical="top" wrapText="1"/>
    </xf>
    <xf numFmtId="0" fontId="35" fillId="0" borderId="13" xfId="0" applyFont="1" applyBorder="1" applyAlignment="1">
      <alignment horizontal="left" vertical="top" wrapText="1"/>
    </xf>
    <xf numFmtId="0" fontId="35" fillId="0" borderId="15" xfId="0" applyFont="1" applyBorder="1" applyAlignment="1">
      <alignment horizontal="left" vertical="top" wrapText="1"/>
    </xf>
    <xf numFmtId="0" fontId="62" fillId="0" borderId="13" xfId="0" applyFont="1" applyBorder="1" applyAlignment="1">
      <alignment horizontal="center" vertical="center" wrapText="1"/>
    </xf>
    <xf numFmtId="0" fontId="62" fillId="0" borderId="15" xfId="0" applyFont="1" applyBorder="1" applyAlignment="1">
      <alignment horizontal="center" vertical="center" wrapText="1"/>
    </xf>
    <xf numFmtId="49" fontId="36" fillId="26" borderId="13" xfId="0" applyNumberFormat="1" applyFont="1" applyFill="1" applyBorder="1" applyAlignment="1">
      <alignment horizontal="center" vertical="top"/>
    </xf>
    <xf numFmtId="49" fontId="36" fillId="26" borderId="14" xfId="0" applyNumberFormat="1" applyFont="1" applyFill="1" applyBorder="1" applyAlignment="1">
      <alignment horizontal="center" vertical="top"/>
    </xf>
    <xf numFmtId="49" fontId="36" fillId="26" borderId="15" xfId="0" applyNumberFormat="1" applyFont="1" applyFill="1" applyBorder="1" applyAlignment="1">
      <alignment horizontal="center" vertical="top"/>
    </xf>
    <xf numFmtId="49" fontId="36" fillId="0" borderId="13" xfId="0" applyNumberFormat="1" applyFont="1" applyBorder="1" applyAlignment="1">
      <alignment horizontal="left" vertical="top"/>
    </xf>
    <xf numFmtId="49" fontId="36" fillId="0" borderId="15" xfId="0" applyNumberFormat="1" applyFont="1" applyBorder="1" applyAlignment="1">
      <alignment horizontal="left" vertical="top"/>
    </xf>
    <xf numFmtId="49" fontId="36" fillId="0" borderId="13" xfId="0" applyNumberFormat="1" applyFont="1" applyBorder="1" applyAlignment="1">
      <alignment vertical="top"/>
    </xf>
    <xf numFmtId="49" fontId="36" fillId="0" borderId="15" xfId="0" applyNumberFormat="1" applyFont="1" applyBorder="1" applyAlignment="1">
      <alignment vertical="top"/>
    </xf>
    <xf numFmtId="0" fontId="62" fillId="0" borderId="13" xfId="0" applyFont="1" applyBorder="1" applyAlignment="1">
      <alignment vertical="center" wrapText="1"/>
    </xf>
    <xf numFmtId="0" fontId="62" fillId="0" borderId="15" xfId="0" applyFont="1" applyBorder="1" applyAlignment="1">
      <alignment vertical="center" wrapText="1"/>
    </xf>
    <xf numFmtId="49" fontId="36" fillId="0" borderId="13" xfId="0" applyNumberFormat="1" applyFont="1" applyBorder="1" applyAlignment="1">
      <alignment horizontal="center" vertical="center"/>
    </xf>
    <xf numFmtId="49" fontId="36" fillId="0" borderId="14" xfId="0" applyNumberFormat="1" applyFont="1" applyBorder="1" applyAlignment="1">
      <alignment horizontal="center" vertical="center"/>
    </xf>
    <xf numFmtId="0" fontId="36" fillId="26" borderId="13" xfId="0" applyFont="1" applyFill="1" applyBorder="1" applyAlignment="1">
      <alignment horizontal="center" vertical="top" wrapText="1"/>
    </xf>
    <xf numFmtId="0" fontId="36" fillId="26" borderId="14" xfId="0" applyFont="1" applyFill="1" applyBorder="1" applyAlignment="1">
      <alignment horizontal="center" vertical="top" wrapText="1"/>
    </xf>
    <xf numFmtId="0" fontId="36" fillId="26" borderId="15" xfId="0" applyFont="1" applyFill="1" applyBorder="1" applyAlignment="1">
      <alignment horizontal="center" vertical="top" wrapText="1"/>
    </xf>
    <xf numFmtId="0" fontId="36" fillId="0" borderId="13" xfId="0" applyFont="1" applyFill="1" applyBorder="1" applyAlignment="1">
      <alignment horizontal="left" vertical="top" wrapText="1"/>
    </xf>
    <xf numFmtId="0" fontId="36" fillId="0" borderId="15" xfId="0" applyFont="1" applyFill="1" applyBorder="1" applyAlignment="1">
      <alignment horizontal="left" vertical="top" wrapText="1"/>
    </xf>
    <xf numFmtId="49" fontId="36" fillId="26" borderId="11" xfId="0" applyNumberFormat="1" applyFont="1" applyFill="1" applyBorder="1" applyAlignment="1">
      <alignment horizontal="center" vertical="top"/>
    </xf>
    <xf numFmtId="0" fontId="35" fillId="0" borderId="13" xfId="0" applyFont="1" applyBorder="1" applyAlignment="1">
      <alignment vertical="top" wrapText="1"/>
    </xf>
    <xf numFmtId="0" fontId="35" fillId="0" borderId="14" xfId="0" applyFont="1" applyBorder="1" applyAlignment="1">
      <alignment vertical="top" wrapText="1"/>
    </xf>
    <xf numFmtId="0" fontId="35" fillId="0" borderId="15" xfId="0" applyFont="1" applyBorder="1" applyAlignment="1">
      <alignment vertical="top" wrapText="1"/>
    </xf>
    <xf numFmtId="49" fontId="36" fillId="0" borderId="13" xfId="0" applyNumberFormat="1" applyFont="1" applyBorder="1" applyAlignment="1"/>
    <xf numFmtId="49" fontId="36" fillId="0" borderId="15" xfId="0" applyNumberFormat="1" applyFont="1" applyBorder="1" applyAlignment="1"/>
    <xf numFmtId="0" fontId="36" fillId="0" borderId="19" xfId="0" applyFont="1" applyFill="1" applyBorder="1" applyAlignment="1">
      <alignment horizontal="center" vertical="top" wrapText="1"/>
    </xf>
    <xf numFmtId="0" fontId="36" fillId="0" borderId="24" xfId="0" applyFont="1" applyFill="1" applyBorder="1" applyAlignment="1">
      <alignment horizontal="center" vertical="top" wrapText="1"/>
    </xf>
    <xf numFmtId="49" fontId="36" fillId="0" borderId="13" xfId="0" applyNumberFormat="1" applyFont="1" applyFill="1" applyBorder="1" applyAlignment="1">
      <alignment horizontal="center" vertical="top" wrapText="1"/>
    </xf>
    <xf numFmtId="49" fontId="36" fillId="0" borderId="14" xfId="0" applyNumberFormat="1" applyFont="1" applyFill="1" applyBorder="1" applyAlignment="1">
      <alignment horizontal="center" vertical="top" wrapText="1"/>
    </xf>
    <xf numFmtId="49" fontId="36" fillId="0" borderId="15" xfId="0" applyNumberFormat="1" applyFont="1" applyFill="1" applyBorder="1" applyAlignment="1">
      <alignment horizontal="center" vertical="top" wrapText="1"/>
    </xf>
    <xf numFmtId="49" fontId="36" fillId="0" borderId="13" xfId="0" applyNumberFormat="1" applyFont="1" applyBorder="1" applyAlignment="1">
      <alignment horizontal="center" vertical="top" wrapText="1"/>
    </xf>
    <xf numFmtId="49" fontId="36" fillId="0" borderId="14" xfId="0" applyNumberFormat="1" applyFont="1" applyBorder="1" applyAlignment="1">
      <alignment horizontal="center" vertical="top" wrapText="1"/>
    </xf>
    <xf numFmtId="49" fontId="36" fillId="0" borderId="15" xfId="0" applyNumberFormat="1" applyFont="1" applyBorder="1" applyAlignment="1">
      <alignment horizontal="center" vertical="top" wrapText="1"/>
    </xf>
    <xf numFmtId="0" fontId="36" fillId="0" borderId="14" xfId="0" applyFont="1" applyFill="1" applyBorder="1" applyAlignment="1">
      <alignment horizontal="left" vertical="top" wrapText="1"/>
    </xf>
    <xf numFmtId="0" fontId="36" fillId="0" borderId="11" xfId="0" applyFont="1" applyFill="1" applyBorder="1" applyAlignment="1">
      <alignment horizontal="left" vertical="top" wrapText="1"/>
    </xf>
    <xf numFmtId="0" fontId="36" fillId="0" borderId="13" xfId="0" applyFont="1" applyFill="1" applyBorder="1" applyAlignment="1">
      <alignment horizontal="center" vertical="top" wrapText="1"/>
    </xf>
    <xf numFmtId="0" fontId="36" fillId="0" borderId="14" xfId="0" applyFont="1" applyFill="1" applyBorder="1" applyAlignment="1">
      <alignment horizontal="center" vertical="top" wrapText="1"/>
    </xf>
    <xf numFmtId="49" fontId="36" fillId="0" borderId="13" xfId="0" applyNumberFormat="1" applyFont="1" applyBorder="1" applyAlignment="1">
      <alignment horizontal="left" vertical="top" wrapText="1"/>
    </xf>
    <xf numFmtId="49" fontId="36" fillId="0" borderId="14" xfId="0" applyNumberFormat="1" applyFont="1" applyBorder="1" applyAlignment="1">
      <alignment horizontal="left" vertical="top" wrapText="1"/>
    </xf>
    <xf numFmtId="49" fontId="36" fillId="0" borderId="15" xfId="0" applyNumberFormat="1" applyFont="1" applyBorder="1" applyAlignment="1">
      <alignment horizontal="left" vertical="top" wrapText="1"/>
    </xf>
    <xf numFmtId="164" fontId="36" fillId="0" borderId="13" xfId="0" applyNumberFormat="1" applyFont="1" applyFill="1" applyBorder="1" applyAlignment="1">
      <alignment horizontal="right" vertical="top" wrapText="1"/>
    </xf>
    <xf numFmtId="164" fontId="36" fillId="0" borderId="15" xfId="0" applyNumberFormat="1" applyFont="1" applyFill="1" applyBorder="1" applyAlignment="1">
      <alignment horizontal="right" vertical="top" wrapText="1"/>
    </xf>
    <xf numFmtId="164" fontId="36" fillId="0" borderId="13" xfId="0" applyNumberFormat="1" applyFont="1" applyFill="1" applyBorder="1" applyAlignment="1">
      <alignment horizontal="center" vertical="top" wrapText="1"/>
    </xf>
    <xf numFmtId="164" fontId="36" fillId="0" borderId="15" xfId="0" applyNumberFormat="1" applyFont="1" applyFill="1" applyBorder="1" applyAlignment="1">
      <alignment horizontal="center" vertical="top" wrapText="1"/>
    </xf>
    <xf numFmtId="0" fontId="36" fillId="0" borderId="0" xfId="0" applyFont="1" applyFill="1" applyAlignment="1">
      <alignment horizontal="right" vertical="top" wrapText="1"/>
    </xf>
    <xf numFmtId="0" fontId="36" fillId="0" borderId="11" xfId="0" applyFont="1" applyFill="1" applyBorder="1" applyAlignment="1">
      <alignment horizontal="center" vertical="center" wrapText="1"/>
    </xf>
    <xf numFmtId="0" fontId="36" fillId="0" borderId="22" xfId="0" applyFont="1" applyFill="1" applyBorder="1" applyAlignment="1">
      <alignment horizontal="center" vertical="center" wrapText="1"/>
    </xf>
    <xf numFmtId="49" fontId="36" fillId="0" borderId="11" xfId="0" applyNumberFormat="1" applyFont="1" applyFill="1" applyBorder="1" applyAlignment="1">
      <alignment horizontal="left" vertical="top" wrapText="1"/>
    </xf>
    <xf numFmtId="49" fontId="36" fillId="0" borderId="11" xfId="0" applyNumberFormat="1" applyFont="1" applyBorder="1" applyAlignment="1">
      <alignment horizontal="left" vertical="top" wrapText="1"/>
    </xf>
    <xf numFmtId="0" fontId="36" fillId="0" borderId="16" xfId="0" applyFont="1" applyFill="1" applyBorder="1" applyAlignment="1">
      <alignment horizontal="left" vertical="top" wrapText="1"/>
    </xf>
    <xf numFmtId="0" fontId="36" fillId="0" borderId="18" xfId="0" applyFont="1" applyFill="1" applyBorder="1" applyAlignment="1">
      <alignment horizontal="left" vertical="top" wrapText="1"/>
    </xf>
    <xf numFmtId="0" fontId="36" fillId="0" borderId="12" xfId="0" applyFont="1" applyFill="1" applyBorder="1" applyAlignment="1">
      <alignment horizontal="left" vertical="top" wrapText="1"/>
    </xf>
    <xf numFmtId="49" fontId="36" fillId="0" borderId="16" xfId="0" applyNumberFormat="1" applyFont="1" applyBorder="1" applyAlignment="1">
      <alignment horizontal="left" vertical="top" wrapText="1"/>
    </xf>
    <xf numFmtId="49" fontId="36" fillId="0" borderId="18" xfId="0" applyNumberFormat="1" applyFont="1" applyBorder="1" applyAlignment="1">
      <alignment horizontal="left" vertical="top" wrapText="1"/>
    </xf>
    <xf numFmtId="49" fontId="36" fillId="0" borderId="12" xfId="0" applyNumberFormat="1" applyFont="1" applyBorder="1" applyAlignment="1">
      <alignment horizontal="left" vertical="top" wrapText="1"/>
    </xf>
    <xf numFmtId="49" fontId="36" fillId="0" borderId="13" xfId="0" applyNumberFormat="1" applyFont="1" applyFill="1" applyBorder="1" applyAlignment="1">
      <alignment horizontal="left" vertical="top" wrapText="1"/>
    </xf>
    <xf numFmtId="49" fontId="36" fillId="0" borderId="15" xfId="0" applyNumberFormat="1" applyFont="1" applyFill="1" applyBorder="1" applyAlignment="1">
      <alignment horizontal="left" vertical="top" wrapText="1"/>
    </xf>
    <xf numFmtId="164" fontId="36" fillId="26" borderId="13" xfId="0" applyNumberFormat="1" applyFont="1" applyFill="1" applyBorder="1" applyAlignment="1">
      <alignment horizontal="center" vertical="top" wrapText="1"/>
    </xf>
    <xf numFmtId="164" fontId="36" fillId="26" borderId="15" xfId="0" applyNumberFormat="1" applyFont="1" applyFill="1" applyBorder="1" applyAlignment="1">
      <alignment horizontal="center" vertical="top" wrapText="1"/>
    </xf>
    <xf numFmtId="49" fontId="36" fillId="0" borderId="13" xfId="0" applyNumberFormat="1" applyFont="1" applyBorder="1" applyAlignment="1">
      <alignment horizontal="center"/>
    </xf>
    <xf numFmtId="49" fontId="36" fillId="0" borderId="14" xfId="0" applyNumberFormat="1" applyFont="1" applyBorder="1" applyAlignment="1">
      <alignment horizontal="center"/>
    </xf>
    <xf numFmtId="0" fontId="36" fillId="0" borderId="13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1" fontId="36" fillId="0" borderId="13" xfId="0" applyNumberFormat="1" applyFont="1" applyBorder="1" applyAlignment="1">
      <alignment horizontal="center" vertical="center"/>
    </xf>
    <xf numFmtId="1" fontId="36" fillId="0" borderId="15" xfId="0" applyNumberFormat="1" applyFont="1" applyBorder="1" applyAlignment="1">
      <alignment horizontal="center" vertical="center"/>
    </xf>
    <xf numFmtId="164" fontId="36" fillId="29" borderId="13" xfId="0" applyNumberFormat="1" applyFont="1" applyFill="1" applyBorder="1" applyAlignment="1">
      <alignment horizontal="right" vertical="top" wrapText="1"/>
    </xf>
    <xf numFmtId="164" fontId="36" fillId="29" borderId="15" xfId="0" applyNumberFormat="1" applyFont="1" applyFill="1" applyBorder="1" applyAlignment="1">
      <alignment horizontal="right" vertical="top" wrapText="1"/>
    </xf>
    <xf numFmtId="0" fontId="43" fillId="0" borderId="20" xfId="0" applyFont="1" applyBorder="1" applyAlignment="1">
      <alignment horizontal="center"/>
    </xf>
    <xf numFmtId="0" fontId="55" fillId="0" borderId="11" xfId="0" applyFont="1" applyBorder="1" applyAlignment="1">
      <alignment horizontal="center"/>
    </xf>
    <xf numFmtId="0" fontId="55" fillId="0" borderId="11" xfId="0" applyFont="1" applyBorder="1" applyAlignment="1">
      <alignment vertical="top" wrapText="1"/>
    </xf>
    <xf numFmtId="49" fontId="25" fillId="24" borderId="11" xfId="0" applyNumberFormat="1" applyFont="1" applyFill="1" applyBorder="1" applyAlignment="1">
      <alignment horizontal="left" vertical="top" wrapText="1"/>
    </xf>
    <xf numFmtId="0" fontId="25" fillId="26" borderId="11" xfId="0" applyFont="1" applyFill="1" applyBorder="1" applyAlignment="1">
      <alignment horizontal="left" vertical="top" wrapText="1"/>
    </xf>
    <xf numFmtId="49" fontId="25" fillId="27" borderId="11" xfId="0" applyNumberFormat="1" applyFont="1" applyFill="1" applyBorder="1" applyAlignment="1">
      <alignment horizontal="center" vertical="center"/>
    </xf>
    <xf numFmtId="0" fontId="25" fillId="27" borderId="11" xfId="0" applyFont="1" applyFill="1" applyBorder="1" applyAlignment="1">
      <alignment horizontal="center" vertical="center"/>
    </xf>
    <xf numFmtId="0" fontId="25" fillId="27" borderId="11" xfId="0" applyFont="1" applyFill="1" applyBorder="1" applyAlignment="1">
      <alignment horizontal="left" vertical="center" wrapText="1"/>
    </xf>
    <xf numFmtId="0" fontId="26" fillId="0" borderId="0" xfId="0" applyFont="1" applyAlignment="1">
      <alignment horizontal="right" vertical="top" wrapText="1"/>
    </xf>
    <xf numFmtId="0" fontId="30" fillId="0" borderId="0" xfId="0" applyFont="1" applyAlignment="1">
      <alignment horizontal="center" vertical="center"/>
    </xf>
    <xf numFmtId="0" fontId="31" fillId="24" borderId="11" xfId="0" applyFont="1" applyFill="1" applyBorder="1" applyAlignment="1">
      <alignment horizontal="center" vertical="center" wrapText="1"/>
    </xf>
    <xf numFmtId="0" fontId="32" fillId="24" borderId="11" xfId="0" applyFont="1" applyFill="1" applyBorder="1" applyAlignment="1">
      <alignment horizontal="center" vertical="center" wrapText="1"/>
    </xf>
    <xf numFmtId="0" fontId="25" fillId="24" borderId="11" xfId="0" applyFont="1" applyFill="1" applyBorder="1" applyAlignment="1">
      <alignment horizontal="center" vertical="center" wrapText="1"/>
    </xf>
    <xf numFmtId="0" fontId="33" fillId="24" borderId="11" xfId="0" applyFont="1" applyFill="1" applyBorder="1" applyAlignment="1">
      <alignment horizontal="center" vertical="center" wrapText="1"/>
    </xf>
    <xf numFmtId="0" fontId="26" fillId="0" borderId="22" xfId="0" applyFont="1" applyBorder="1" applyAlignment="1">
      <alignment horizontal="center"/>
    </xf>
    <xf numFmtId="0" fontId="25" fillId="24" borderId="13" xfId="0" applyFont="1" applyFill="1" applyBorder="1" applyAlignment="1">
      <alignment horizontal="center" vertical="center" wrapText="1"/>
    </xf>
    <xf numFmtId="0" fontId="25" fillId="24" borderId="14" xfId="0" applyFont="1" applyFill="1" applyBorder="1" applyAlignment="1">
      <alignment horizontal="center" vertical="center" wrapText="1"/>
    </xf>
    <xf numFmtId="0" fontId="25" fillId="24" borderId="15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25" fillId="0" borderId="13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33" fillId="24" borderId="13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0" fontId="33" fillId="24" borderId="15" xfId="0" applyFont="1" applyFill="1" applyBorder="1" applyAlignment="1">
      <alignment horizontal="center" vertical="center" wrapText="1"/>
    </xf>
    <xf numFmtId="0" fontId="22" fillId="0" borderId="0" xfId="29" applyFont="1" applyAlignment="1">
      <alignment horizontal="center" wrapText="1"/>
    </xf>
    <xf numFmtId="0" fontId="23" fillId="0" borderId="0" xfId="0" applyFont="1" applyAlignment="1">
      <alignment horizontal="center" vertical="center" wrapText="1"/>
    </xf>
    <xf numFmtId="0" fontId="37" fillId="0" borderId="16" xfId="0" applyFont="1" applyBorder="1" applyAlignment="1">
      <alignment horizontal="left" vertical="top" wrapText="1"/>
    </xf>
    <xf numFmtId="0" fontId="41" fillId="0" borderId="18" xfId="0" applyFont="1" applyBorder="1" applyAlignment="1">
      <alignment horizontal="left" vertical="top" wrapText="1"/>
    </xf>
    <xf numFmtId="0" fontId="37" fillId="0" borderId="11" xfId="0" applyFont="1" applyBorder="1" applyAlignment="1">
      <alignment horizontal="center" vertical="top" wrapText="1"/>
    </xf>
    <xf numFmtId="0" fontId="34" fillId="0" borderId="34" xfId="0" applyFont="1" applyBorder="1" applyAlignment="1">
      <alignment horizontal="center" vertical="center" wrapText="1"/>
    </xf>
    <xf numFmtId="0" fontId="34" fillId="0" borderId="32" xfId="0" applyFont="1" applyBorder="1" applyAlignment="1">
      <alignment horizontal="center" vertical="center" wrapText="1"/>
    </xf>
    <xf numFmtId="0" fontId="34" fillId="0" borderId="37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4" fillId="0" borderId="22" xfId="0" applyFont="1" applyBorder="1" applyAlignment="1">
      <alignment horizontal="center" vertical="center" wrapText="1"/>
    </xf>
    <xf numFmtId="2" fontId="39" fillId="0" borderId="11" xfId="0" applyNumberFormat="1" applyFont="1" applyBorder="1"/>
  </cellXfs>
  <cellStyles count="49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xl31" xfId="19"/>
    <cellStyle name="xl41" xfId="48"/>
    <cellStyle name="Акцент1" xfId="20" builtinId="29" customBuiltin="1"/>
    <cellStyle name="Акцент2" xfId="21" builtinId="33" customBuiltin="1"/>
    <cellStyle name="Акцент3" xfId="22" builtinId="37" customBuiltin="1"/>
    <cellStyle name="Акцент4" xfId="23" builtinId="41" customBuiltin="1"/>
    <cellStyle name="Акцент5" xfId="24" builtinId="45" customBuiltin="1"/>
    <cellStyle name="Акцент6" xfId="25" builtinId="49" customBuiltin="1"/>
    <cellStyle name="Ввод " xfId="26" builtinId="20" customBuiltin="1"/>
    <cellStyle name="Вывод" xfId="27" builtinId="21" customBuiltin="1"/>
    <cellStyle name="Вычисление" xfId="28" builtinId="22" customBuiltin="1"/>
    <cellStyle name="Гиперссылка" xfId="29" builtinId="8"/>
    <cellStyle name="Денежный" xfId="30" builtinId="4"/>
    <cellStyle name="Заголовок 1" xfId="31" builtinId="16" customBuiltin="1"/>
    <cellStyle name="Заголовок 2" xfId="32" builtinId="17" customBuiltin="1"/>
    <cellStyle name="Заголовок 3" xfId="33" builtinId="18" customBuiltin="1"/>
    <cellStyle name="Заголовок 4" xfId="34" builtinId="19" customBuiltin="1"/>
    <cellStyle name="Итог" xfId="35" builtinId="25" customBuiltin="1"/>
    <cellStyle name="Контрольная ячейка" xfId="36" builtinId="23" customBuiltin="1"/>
    <cellStyle name="Название" xfId="37" builtinId="15" customBuiltin="1"/>
    <cellStyle name="Нейтральный" xfId="38" builtinId="28" customBuiltin="1"/>
    <cellStyle name="Обычный" xfId="0" builtinId="0"/>
    <cellStyle name="Обычный_2" xfId="39"/>
    <cellStyle name="Плохой" xfId="40" builtinId="27" customBuiltin="1"/>
    <cellStyle name="Пояснение" xfId="41" builtinId="53" customBuiltin="1"/>
    <cellStyle name="Примечание" xfId="42" builtinId="10" customBuiltin="1"/>
    <cellStyle name="Процентный" xfId="43" builtinId="5"/>
    <cellStyle name="Связанная ячейка" xfId="44" builtinId="24" customBuiltin="1"/>
    <cellStyle name="Текст предупреждения" xfId="45" builtinId="11" customBuiltin="1"/>
    <cellStyle name="Финансовый" xfId="46" builtinId="3"/>
    <cellStyle name="Хороший" xfId="4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0</xdr:rowOff>
    </xdr:from>
    <xdr:to>
      <xdr:col>6</xdr:col>
      <xdr:colOff>190500</xdr:colOff>
      <xdr:row>4</xdr:row>
      <xdr:rowOff>85725</xdr:rowOff>
    </xdr:to>
    <xdr:pic>
      <xdr:nvPicPr>
        <xdr:cNvPr id="1387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219825" y="155257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4</xdr:row>
      <xdr:rowOff>0</xdr:rowOff>
    </xdr:from>
    <xdr:to>
      <xdr:col>7</xdr:col>
      <xdr:colOff>266700</xdr:colOff>
      <xdr:row>4</xdr:row>
      <xdr:rowOff>85725</xdr:rowOff>
    </xdr:to>
    <xdr:pic>
      <xdr:nvPicPr>
        <xdr:cNvPr id="13878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086600" y="1552575"/>
          <a:ext cx="2667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4</xdr:row>
      <xdr:rowOff>0</xdr:rowOff>
    </xdr:from>
    <xdr:to>
      <xdr:col>8</xdr:col>
      <xdr:colOff>285750</xdr:colOff>
      <xdr:row>4</xdr:row>
      <xdr:rowOff>85725</xdr:rowOff>
    </xdr:to>
    <xdr:pic>
      <xdr:nvPicPr>
        <xdr:cNvPr id="13879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020050" y="1552575"/>
          <a:ext cx="2857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4</xdr:row>
      <xdr:rowOff>0</xdr:rowOff>
    </xdr:from>
    <xdr:to>
      <xdr:col>9</xdr:col>
      <xdr:colOff>257175</xdr:colOff>
      <xdr:row>4</xdr:row>
      <xdr:rowOff>85725</xdr:rowOff>
    </xdr:to>
    <xdr:pic>
      <xdr:nvPicPr>
        <xdr:cNvPr id="13880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734425" y="1552575"/>
          <a:ext cx="2571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161925</xdr:colOff>
      <xdr:row>4</xdr:row>
      <xdr:rowOff>85725</xdr:rowOff>
    </xdr:to>
    <xdr:pic>
      <xdr:nvPicPr>
        <xdr:cNvPr id="13881" name="Рисунок 10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15475" y="1552575"/>
          <a:ext cx="1619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topLeftCell="A70" workbookViewId="0">
      <selection activeCell="J33" sqref="J33"/>
    </sheetView>
  </sheetViews>
  <sheetFormatPr defaultRowHeight="12.75" x14ac:dyDescent="0.2"/>
  <cols>
    <col min="1" max="1" width="4.5703125" customWidth="1"/>
    <col min="2" max="2" width="6.42578125" customWidth="1"/>
    <col min="3" max="3" width="4.140625" customWidth="1"/>
    <col min="4" max="4" width="41.85546875" customWidth="1"/>
    <col min="5" max="5" width="7" customWidth="1"/>
    <col min="6" max="6" width="12" customWidth="1"/>
    <col min="7" max="7" width="10.140625" customWidth="1"/>
    <col min="8" max="8" width="7.42578125" customWidth="1"/>
    <col min="9" max="10" width="9.85546875" customWidth="1"/>
    <col min="12" max="12" width="25.140625" customWidth="1"/>
    <col min="13" max="13" width="11.42578125" customWidth="1"/>
  </cols>
  <sheetData>
    <row r="1" spans="1:13" ht="15.6" hidden="1" customHeight="1" x14ac:dyDescent="0.25">
      <c r="A1" s="1"/>
      <c r="F1" s="41"/>
    </row>
    <row r="2" spans="1:13" ht="35.450000000000003" customHeight="1" x14ac:dyDescent="0.25">
      <c r="A2" s="386" t="s">
        <v>818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</row>
    <row r="3" spans="1:13" ht="15.75" x14ac:dyDescent="0.25">
      <c r="A3" s="396"/>
      <c r="B3" s="397"/>
      <c r="C3" s="397"/>
      <c r="D3" s="397"/>
      <c r="E3" s="397"/>
    </row>
    <row r="4" spans="1:13" ht="37.5" customHeight="1" x14ac:dyDescent="0.2">
      <c r="A4" s="387" t="s">
        <v>271</v>
      </c>
      <c r="B4" s="387"/>
      <c r="C4" s="387" t="s">
        <v>272</v>
      </c>
      <c r="D4" s="387" t="s">
        <v>273</v>
      </c>
      <c r="E4" s="387" t="s">
        <v>274</v>
      </c>
      <c r="F4" s="415" t="s">
        <v>352</v>
      </c>
      <c r="G4" s="416"/>
      <c r="H4" s="417"/>
      <c r="I4" s="383" t="s">
        <v>737</v>
      </c>
      <c r="J4" s="383" t="s">
        <v>353</v>
      </c>
      <c r="K4" s="383" t="s">
        <v>354</v>
      </c>
      <c r="L4" s="383" t="s">
        <v>355</v>
      </c>
    </row>
    <row r="5" spans="1:13" ht="31.5" customHeight="1" x14ac:dyDescent="0.2">
      <c r="A5" s="387"/>
      <c r="B5" s="387"/>
      <c r="C5" s="387"/>
      <c r="D5" s="387"/>
      <c r="E5" s="387"/>
      <c r="F5" s="68">
        <v>2019</v>
      </c>
      <c r="G5" s="68">
        <v>2020</v>
      </c>
      <c r="H5" s="68">
        <v>2020</v>
      </c>
      <c r="I5" s="384"/>
      <c r="J5" s="384"/>
      <c r="K5" s="384"/>
      <c r="L5" s="384"/>
    </row>
    <row r="6" spans="1:13" ht="42.75" x14ac:dyDescent="0.2">
      <c r="A6" s="69" t="s">
        <v>275</v>
      </c>
      <c r="B6" s="70" t="s">
        <v>276</v>
      </c>
      <c r="C6" s="387"/>
      <c r="D6" s="387"/>
      <c r="E6" s="387"/>
      <c r="F6" s="68" t="s">
        <v>356</v>
      </c>
      <c r="G6" s="68" t="s">
        <v>357</v>
      </c>
      <c r="H6" s="68" t="s">
        <v>754</v>
      </c>
      <c r="I6" s="385"/>
      <c r="J6" s="385"/>
      <c r="K6" s="385"/>
      <c r="L6" s="385"/>
    </row>
    <row r="7" spans="1:13" x14ac:dyDescent="0.2">
      <c r="A7" s="71" t="s">
        <v>8</v>
      </c>
      <c r="B7" s="71"/>
      <c r="C7" s="388" t="s">
        <v>9</v>
      </c>
      <c r="D7" s="389"/>
      <c r="E7" s="389"/>
      <c r="F7" s="72"/>
      <c r="G7" s="72"/>
      <c r="H7" s="72"/>
      <c r="I7" s="72"/>
      <c r="J7" s="72"/>
      <c r="K7" s="72"/>
      <c r="L7" s="72"/>
      <c r="M7" s="354">
        <f>(M8+M52+M70+M64)/4</f>
        <v>0.80760989010989004</v>
      </c>
    </row>
    <row r="8" spans="1:13" ht="12.75" customHeight="1" x14ac:dyDescent="0.2">
      <c r="A8" s="392" t="s">
        <v>8</v>
      </c>
      <c r="B8" s="71" t="s">
        <v>4</v>
      </c>
      <c r="C8" s="390" t="s">
        <v>10</v>
      </c>
      <c r="D8" s="391"/>
      <c r="E8" s="391"/>
      <c r="F8" s="72"/>
      <c r="G8" s="72"/>
      <c r="H8" s="72"/>
      <c r="I8" s="72"/>
      <c r="J8" s="72"/>
      <c r="K8" s="72"/>
      <c r="L8" s="72"/>
      <c r="M8" s="155">
        <f>SUM(M9:M34)/26</f>
        <v>0.74615384615384606</v>
      </c>
    </row>
    <row r="9" spans="1:13" ht="35.450000000000003" customHeight="1" x14ac:dyDescent="0.2">
      <c r="A9" s="393"/>
      <c r="B9" s="394"/>
      <c r="C9" s="13">
        <v>1</v>
      </c>
      <c r="D9" s="73" t="s">
        <v>104</v>
      </c>
      <c r="E9" s="74" t="s">
        <v>105</v>
      </c>
      <c r="F9" s="72">
        <v>100</v>
      </c>
      <c r="G9" s="72">
        <v>100</v>
      </c>
      <c r="H9" s="72">
        <v>100</v>
      </c>
      <c r="I9" s="72">
        <f>H9-G9</f>
        <v>0</v>
      </c>
      <c r="J9" s="72">
        <f>H9/G9*100</f>
        <v>100</v>
      </c>
      <c r="K9" s="72">
        <f>H9/F9*100</f>
        <v>100</v>
      </c>
      <c r="L9" s="72"/>
      <c r="M9">
        <v>1</v>
      </c>
    </row>
    <row r="10" spans="1:13" ht="78" customHeight="1" x14ac:dyDescent="0.2">
      <c r="A10" s="393"/>
      <c r="B10" s="395"/>
      <c r="C10" s="13">
        <v>2</v>
      </c>
      <c r="D10" s="74" t="s">
        <v>106</v>
      </c>
      <c r="E10" s="13" t="s">
        <v>107</v>
      </c>
      <c r="F10" s="72">
        <v>9</v>
      </c>
      <c r="G10" s="72">
        <v>0</v>
      </c>
      <c r="H10" s="72">
        <v>0</v>
      </c>
      <c r="I10" s="72">
        <f t="shared" ref="I10:I34" si="0">H10-G10</f>
        <v>0</v>
      </c>
      <c r="J10" s="163" t="e">
        <f>G10/H10*100</f>
        <v>#DIV/0!</v>
      </c>
      <c r="K10" s="186" t="e">
        <f>F10/H10*100</f>
        <v>#DIV/0!</v>
      </c>
      <c r="L10" s="162"/>
      <c r="M10">
        <v>1</v>
      </c>
    </row>
    <row r="11" spans="1:13" ht="48.75" customHeight="1" x14ac:dyDescent="0.2">
      <c r="A11" s="393"/>
      <c r="B11" s="395"/>
      <c r="C11" s="13">
        <v>3</v>
      </c>
      <c r="D11" s="74" t="s">
        <v>108</v>
      </c>
      <c r="E11" s="74" t="s">
        <v>109</v>
      </c>
      <c r="F11" s="72">
        <v>0</v>
      </c>
      <c r="G11" s="72">
        <v>0</v>
      </c>
      <c r="H11" s="72">
        <v>0</v>
      </c>
      <c r="I11" s="72">
        <f t="shared" si="0"/>
        <v>0</v>
      </c>
      <c r="J11" s="163" t="e">
        <f>G11/H11*100</f>
        <v>#DIV/0!</v>
      </c>
      <c r="K11" s="186" t="e">
        <f>F11/H11*100</f>
        <v>#DIV/0!</v>
      </c>
      <c r="L11" s="72" t="s">
        <v>362</v>
      </c>
      <c r="M11">
        <v>1</v>
      </c>
    </row>
    <row r="12" spans="1:13" ht="48.2" customHeight="1" x14ac:dyDescent="0.2">
      <c r="A12" s="393"/>
      <c r="B12" s="395"/>
      <c r="C12" s="13">
        <v>4</v>
      </c>
      <c r="D12" s="74" t="s">
        <v>110</v>
      </c>
      <c r="E12" s="74" t="s">
        <v>109</v>
      </c>
      <c r="F12" s="72">
        <v>0</v>
      </c>
      <c r="G12" s="72">
        <v>0</v>
      </c>
      <c r="H12" s="72">
        <v>0</v>
      </c>
      <c r="I12" s="72">
        <f t="shared" si="0"/>
        <v>0</v>
      </c>
      <c r="J12" s="163" t="e">
        <f>G12/H12*100</f>
        <v>#DIV/0!</v>
      </c>
      <c r="K12" s="186" t="e">
        <f>F12/H12*100</f>
        <v>#DIV/0!</v>
      </c>
      <c r="L12" s="72"/>
      <c r="M12">
        <v>1</v>
      </c>
    </row>
    <row r="13" spans="1:13" ht="26.45" customHeight="1" x14ac:dyDescent="0.2">
      <c r="A13" s="393"/>
      <c r="B13" s="395"/>
      <c r="C13" s="13">
        <v>5</v>
      </c>
      <c r="D13" s="74" t="s">
        <v>111</v>
      </c>
      <c r="E13" s="74" t="s">
        <v>15</v>
      </c>
      <c r="F13" s="72">
        <v>100</v>
      </c>
      <c r="G13" s="72">
        <v>100</v>
      </c>
      <c r="H13" s="72">
        <v>100</v>
      </c>
      <c r="I13" s="72">
        <f t="shared" si="0"/>
        <v>0</v>
      </c>
      <c r="J13" s="72">
        <f t="shared" ref="J13:J34" si="1">H13/G13*100</f>
        <v>100</v>
      </c>
      <c r="K13" s="72">
        <f t="shared" ref="K13:K34" si="2">H13/F13*100</f>
        <v>100</v>
      </c>
      <c r="L13" s="72"/>
      <c r="M13">
        <v>1</v>
      </c>
    </row>
    <row r="14" spans="1:13" ht="24" customHeight="1" x14ac:dyDescent="0.2">
      <c r="A14" s="393"/>
      <c r="B14" s="395"/>
      <c r="C14" s="28">
        <v>6</v>
      </c>
      <c r="D14" s="75" t="s">
        <v>112</v>
      </c>
      <c r="E14" s="75" t="s">
        <v>15</v>
      </c>
      <c r="F14" s="72">
        <v>100</v>
      </c>
      <c r="G14" s="72">
        <v>100</v>
      </c>
      <c r="H14" s="72">
        <v>100</v>
      </c>
      <c r="I14" s="72">
        <f t="shared" si="0"/>
        <v>0</v>
      </c>
      <c r="J14" s="72">
        <f t="shared" si="1"/>
        <v>100</v>
      </c>
      <c r="K14" s="72">
        <f t="shared" si="2"/>
        <v>100</v>
      </c>
      <c r="L14" s="72"/>
      <c r="M14">
        <v>1</v>
      </c>
    </row>
    <row r="15" spans="1:13" ht="36" customHeight="1" x14ac:dyDescent="0.2">
      <c r="A15" s="393"/>
      <c r="B15" s="395"/>
      <c r="C15" s="13">
        <v>7</v>
      </c>
      <c r="D15" s="74" t="s">
        <v>422</v>
      </c>
      <c r="E15" s="74" t="s">
        <v>15</v>
      </c>
      <c r="F15" s="72">
        <v>1</v>
      </c>
      <c r="G15" s="72">
        <v>60</v>
      </c>
      <c r="H15" s="72">
        <v>0</v>
      </c>
      <c r="I15" s="72">
        <f t="shared" si="0"/>
        <v>-60</v>
      </c>
      <c r="J15" s="72">
        <f t="shared" si="1"/>
        <v>0</v>
      </c>
      <c r="K15" s="72">
        <f t="shared" si="2"/>
        <v>0</v>
      </c>
      <c r="L15" s="72" t="s">
        <v>766</v>
      </c>
      <c r="M15">
        <v>0</v>
      </c>
    </row>
    <row r="16" spans="1:13" ht="48.75" customHeight="1" x14ac:dyDescent="0.2">
      <c r="A16" s="393"/>
      <c r="B16" s="395"/>
      <c r="C16" s="13">
        <v>8</v>
      </c>
      <c r="D16" s="73" t="s">
        <v>113</v>
      </c>
      <c r="E16" s="13" t="s">
        <v>114</v>
      </c>
      <c r="F16" s="72">
        <v>21.7</v>
      </c>
      <c r="G16" s="72">
        <v>100</v>
      </c>
      <c r="H16" s="72">
        <v>100</v>
      </c>
      <c r="I16" s="72">
        <v>100</v>
      </c>
      <c r="J16" s="72">
        <f t="shared" si="1"/>
        <v>100</v>
      </c>
      <c r="K16" s="72">
        <f t="shared" si="2"/>
        <v>460.82949308755764</v>
      </c>
      <c r="L16" s="72"/>
      <c r="M16">
        <v>1</v>
      </c>
    </row>
    <row r="17" spans="1:13" ht="37.5" customHeight="1" x14ac:dyDescent="0.2">
      <c r="A17" s="393"/>
      <c r="B17" s="395"/>
      <c r="C17" s="13">
        <v>9</v>
      </c>
      <c r="D17" s="74" t="s">
        <v>423</v>
      </c>
      <c r="E17" s="13" t="s">
        <v>114</v>
      </c>
      <c r="F17" s="72">
        <v>100</v>
      </c>
      <c r="G17" s="72">
        <v>100</v>
      </c>
      <c r="H17" s="72">
        <v>0</v>
      </c>
      <c r="I17" s="72">
        <f t="shared" si="0"/>
        <v>-100</v>
      </c>
      <c r="J17" s="72">
        <f t="shared" si="1"/>
        <v>0</v>
      </c>
      <c r="K17" s="72">
        <f t="shared" si="2"/>
        <v>0</v>
      </c>
      <c r="L17" s="246" t="s">
        <v>762</v>
      </c>
      <c r="M17">
        <v>0</v>
      </c>
    </row>
    <row r="18" spans="1:13" ht="26.45" customHeight="1" x14ac:dyDescent="0.2">
      <c r="A18" s="393"/>
      <c r="B18" s="395"/>
      <c r="C18" s="13">
        <v>10</v>
      </c>
      <c r="D18" s="73" t="s">
        <v>115</v>
      </c>
      <c r="E18" s="13" t="s">
        <v>116</v>
      </c>
      <c r="F18" s="72">
        <v>100</v>
      </c>
      <c r="G18" s="72">
        <v>100</v>
      </c>
      <c r="H18" s="72">
        <v>0</v>
      </c>
      <c r="I18" s="72">
        <f t="shared" si="0"/>
        <v>-100</v>
      </c>
      <c r="J18" s="72">
        <f t="shared" si="1"/>
        <v>0</v>
      </c>
      <c r="K18" s="72">
        <f t="shared" si="2"/>
        <v>0</v>
      </c>
      <c r="L18" s="72" t="s">
        <v>763</v>
      </c>
      <c r="M18">
        <v>0</v>
      </c>
    </row>
    <row r="19" spans="1:13" ht="48.2" customHeight="1" x14ac:dyDescent="0.2">
      <c r="A19" s="393"/>
      <c r="B19" s="395"/>
      <c r="C19" s="13">
        <v>11</v>
      </c>
      <c r="D19" s="73" t="s">
        <v>117</v>
      </c>
      <c r="E19" s="74" t="s">
        <v>15</v>
      </c>
      <c r="F19" s="72">
        <v>100</v>
      </c>
      <c r="G19" s="72">
        <v>100</v>
      </c>
      <c r="H19" s="72">
        <v>0</v>
      </c>
      <c r="I19" s="72">
        <f t="shared" si="0"/>
        <v>-100</v>
      </c>
      <c r="J19" s="72">
        <f t="shared" si="1"/>
        <v>0</v>
      </c>
      <c r="K19" s="72">
        <f t="shared" si="2"/>
        <v>0</v>
      </c>
      <c r="L19" s="72" t="s">
        <v>764</v>
      </c>
      <c r="M19">
        <v>0</v>
      </c>
    </row>
    <row r="20" spans="1:13" ht="48.75" customHeight="1" x14ac:dyDescent="0.2">
      <c r="A20" s="393"/>
      <c r="B20" s="395"/>
      <c r="C20" s="13">
        <v>12</v>
      </c>
      <c r="D20" s="74" t="s">
        <v>402</v>
      </c>
      <c r="E20" s="74" t="s">
        <v>15</v>
      </c>
      <c r="F20" s="72">
        <v>100</v>
      </c>
      <c r="G20" s="72">
        <v>100</v>
      </c>
      <c r="H20" s="72">
        <v>100</v>
      </c>
      <c r="I20" s="72">
        <f t="shared" si="0"/>
        <v>0</v>
      </c>
      <c r="J20" s="72">
        <f t="shared" si="1"/>
        <v>100</v>
      </c>
      <c r="K20" s="72">
        <f t="shared" si="2"/>
        <v>100</v>
      </c>
      <c r="L20" s="72"/>
      <c r="M20">
        <v>1</v>
      </c>
    </row>
    <row r="21" spans="1:13" ht="36" customHeight="1" x14ac:dyDescent="0.2">
      <c r="A21" s="393"/>
      <c r="B21" s="395"/>
      <c r="C21" s="13">
        <v>13</v>
      </c>
      <c r="D21" s="74" t="s">
        <v>118</v>
      </c>
      <c r="E21" s="74" t="s">
        <v>15</v>
      </c>
      <c r="F21" s="72">
        <v>100</v>
      </c>
      <c r="G21" s="72">
        <v>100</v>
      </c>
      <c r="H21" s="72">
        <v>100</v>
      </c>
      <c r="I21" s="72">
        <f t="shared" si="0"/>
        <v>0</v>
      </c>
      <c r="J21" s="72">
        <f t="shared" si="1"/>
        <v>100</v>
      </c>
      <c r="K21" s="72">
        <f t="shared" si="2"/>
        <v>100</v>
      </c>
      <c r="L21" s="72"/>
      <c r="M21">
        <v>1</v>
      </c>
    </row>
    <row r="22" spans="1:13" ht="48.2" customHeight="1" x14ac:dyDescent="0.2">
      <c r="A22" s="393"/>
      <c r="B22" s="395"/>
      <c r="C22" s="13">
        <v>14</v>
      </c>
      <c r="D22" s="74" t="s">
        <v>119</v>
      </c>
      <c r="E22" s="74" t="s">
        <v>120</v>
      </c>
      <c r="F22" s="72">
        <v>100</v>
      </c>
      <c r="G22" s="72">
        <v>100</v>
      </c>
      <c r="H22" s="72">
        <v>100</v>
      </c>
      <c r="I22" s="72">
        <f t="shared" si="0"/>
        <v>0</v>
      </c>
      <c r="J22" s="72">
        <f t="shared" si="1"/>
        <v>100</v>
      </c>
      <c r="K22" s="72">
        <f t="shared" si="2"/>
        <v>100</v>
      </c>
      <c r="L22" s="72"/>
      <c r="M22">
        <v>1</v>
      </c>
    </row>
    <row r="23" spans="1:13" ht="60.75" customHeight="1" x14ac:dyDescent="0.2">
      <c r="A23" s="393"/>
      <c r="B23" s="395"/>
      <c r="C23" s="13">
        <v>15</v>
      </c>
      <c r="D23" s="74" t="s">
        <v>121</v>
      </c>
      <c r="E23" s="74" t="s">
        <v>15</v>
      </c>
      <c r="F23" s="72">
        <v>87.5</v>
      </c>
      <c r="G23" s="72">
        <v>100</v>
      </c>
      <c r="H23" s="72">
        <v>93.4</v>
      </c>
      <c r="I23" s="72">
        <f t="shared" si="0"/>
        <v>-6.5999999999999943</v>
      </c>
      <c r="J23" s="72">
        <v>93.4</v>
      </c>
      <c r="K23" s="72">
        <f t="shared" si="2"/>
        <v>106.74285714285713</v>
      </c>
      <c r="L23" s="72"/>
      <c r="M23">
        <v>0.9</v>
      </c>
    </row>
    <row r="24" spans="1:13" ht="24" customHeight="1" x14ac:dyDescent="0.2">
      <c r="A24" s="393"/>
      <c r="B24" s="395"/>
      <c r="C24" s="13">
        <v>16</v>
      </c>
      <c r="D24" s="74" t="s">
        <v>122</v>
      </c>
      <c r="E24" s="74" t="s">
        <v>109</v>
      </c>
      <c r="F24" s="72">
        <v>0</v>
      </c>
      <c r="G24" s="72">
        <v>0</v>
      </c>
      <c r="H24" s="221">
        <v>0</v>
      </c>
      <c r="I24" s="72">
        <f t="shared" si="0"/>
        <v>0</v>
      </c>
      <c r="J24" s="72" t="e">
        <f t="shared" si="1"/>
        <v>#DIV/0!</v>
      </c>
      <c r="K24" s="72" t="e">
        <f t="shared" si="2"/>
        <v>#DIV/0!</v>
      </c>
      <c r="L24" s="72"/>
      <c r="M24">
        <v>1</v>
      </c>
    </row>
    <row r="25" spans="1:13" ht="24" customHeight="1" x14ac:dyDescent="0.2">
      <c r="A25" s="393"/>
      <c r="B25" s="395"/>
      <c r="C25" s="13">
        <v>17</v>
      </c>
      <c r="D25" s="74" t="s">
        <v>123</v>
      </c>
      <c r="E25" s="74" t="s">
        <v>15</v>
      </c>
      <c r="F25" s="72">
        <v>93</v>
      </c>
      <c r="G25" s="72">
        <v>80</v>
      </c>
      <c r="H25" s="72">
        <v>89.4</v>
      </c>
      <c r="I25" s="72">
        <f t="shared" si="0"/>
        <v>9.4000000000000057</v>
      </c>
      <c r="J25" s="161">
        <f t="shared" si="1"/>
        <v>111.75000000000001</v>
      </c>
      <c r="K25" s="161">
        <f t="shared" si="2"/>
        <v>96.129032258064512</v>
      </c>
      <c r="L25" s="72"/>
      <c r="M25">
        <v>1</v>
      </c>
    </row>
    <row r="26" spans="1:13" ht="14.25" customHeight="1" x14ac:dyDescent="0.2">
      <c r="A26" s="393"/>
      <c r="B26" s="395"/>
      <c r="C26" s="13">
        <v>18</v>
      </c>
      <c r="D26" s="74" t="s">
        <v>124</v>
      </c>
      <c r="E26" s="74" t="s">
        <v>125</v>
      </c>
      <c r="F26" s="72">
        <v>2</v>
      </c>
      <c r="G26" s="72">
        <v>2</v>
      </c>
      <c r="H26" s="72">
        <v>2</v>
      </c>
      <c r="I26" s="72">
        <f t="shared" si="0"/>
        <v>0</v>
      </c>
      <c r="J26" s="161">
        <f t="shared" si="1"/>
        <v>100</v>
      </c>
      <c r="K26" s="72">
        <f t="shared" si="2"/>
        <v>100</v>
      </c>
      <c r="L26" s="72"/>
      <c r="M26">
        <v>1</v>
      </c>
    </row>
    <row r="27" spans="1:13" ht="24.75" customHeight="1" x14ac:dyDescent="0.2">
      <c r="A27" s="393"/>
      <c r="B27" s="395"/>
      <c r="C27" s="13">
        <v>19</v>
      </c>
      <c r="D27" s="74" t="s">
        <v>126</v>
      </c>
      <c r="E27" s="74" t="s">
        <v>15</v>
      </c>
      <c r="F27" s="218"/>
      <c r="G27" s="72">
        <v>70</v>
      </c>
      <c r="H27" s="72">
        <v>54.7</v>
      </c>
      <c r="I27" s="72">
        <f t="shared" si="0"/>
        <v>-15.299999999999997</v>
      </c>
      <c r="J27" s="161">
        <f t="shared" si="1"/>
        <v>78.142857142857153</v>
      </c>
      <c r="K27" s="72" t="e">
        <f t="shared" si="2"/>
        <v>#DIV/0!</v>
      </c>
      <c r="L27" s="72"/>
      <c r="M27">
        <v>0.8</v>
      </c>
    </row>
    <row r="28" spans="1:13" ht="22.5" customHeight="1" x14ac:dyDescent="0.2">
      <c r="A28" s="393"/>
      <c r="B28" s="395"/>
      <c r="C28" s="13">
        <v>20</v>
      </c>
      <c r="D28" s="74" t="s">
        <v>127</v>
      </c>
      <c r="E28" s="73" t="s">
        <v>109</v>
      </c>
      <c r="F28" s="72">
        <v>5</v>
      </c>
      <c r="G28" s="72">
        <v>17</v>
      </c>
      <c r="H28" s="72">
        <v>5</v>
      </c>
      <c r="I28" s="72">
        <f t="shared" si="0"/>
        <v>-12</v>
      </c>
      <c r="J28" s="161">
        <f t="shared" si="1"/>
        <v>29.411764705882355</v>
      </c>
      <c r="K28" s="161">
        <f t="shared" si="2"/>
        <v>100</v>
      </c>
      <c r="L28" s="76"/>
      <c r="M28">
        <v>0.3</v>
      </c>
    </row>
    <row r="29" spans="1:13" ht="24.75" customHeight="1" x14ac:dyDescent="0.2">
      <c r="A29" s="393"/>
      <c r="B29" s="395"/>
      <c r="C29" s="77">
        <v>21</v>
      </c>
      <c r="D29" s="74" t="s">
        <v>128</v>
      </c>
      <c r="E29" s="73" t="s">
        <v>109</v>
      </c>
      <c r="F29" s="72">
        <v>5</v>
      </c>
      <c r="G29" s="72">
        <v>6</v>
      </c>
      <c r="H29" s="72">
        <v>11</v>
      </c>
      <c r="I29" s="72">
        <f t="shared" si="0"/>
        <v>5</v>
      </c>
      <c r="J29" s="598">
        <f t="shared" si="1"/>
        <v>183.33333333333331</v>
      </c>
      <c r="K29" s="72">
        <f t="shared" si="2"/>
        <v>220.00000000000003</v>
      </c>
      <c r="L29" s="72"/>
      <c r="M29">
        <v>1</v>
      </c>
    </row>
    <row r="30" spans="1:13" ht="24.75" customHeight="1" x14ac:dyDescent="0.2">
      <c r="A30" s="393"/>
      <c r="B30" s="395"/>
      <c r="C30" s="77">
        <v>22</v>
      </c>
      <c r="D30" s="74" t="s">
        <v>129</v>
      </c>
      <c r="E30" s="73" t="s">
        <v>15</v>
      </c>
      <c r="F30" s="72">
        <v>100</v>
      </c>
      <c r="G30" s="72">
        <v>100</v>
      </c>
      <c r="H30" s="72">
        <v>100</v>
      </c>
      <c r="I30" s="72">
        <f t="shared" si="0"/>
        <v>0</v>
      </c>
      <c r="J30" s="72">
        <f t="shared" si="1"/>
        <v>100</v>
      </c>
      <c r="K30" s="72">
        <f t="shared" si="2"/>
        <v>100</v>
      </c>
      <c r="L30" s="72"/>
      <c r="M30">
        <v>1</v>
      </c>
    </row>
    <row r="31" spans="1:13" ht="36" customHeight="1" x14ac:dyDescent="0.2">
      <c r="A31" s="393"/>
      <c r="B31" s="395"/>
      <c r="C31" s="77">
        <v>23</v>
      </c>
      <c r="D31" s="74" t="s">
        <v>130</v>
      </c>
      <c r="E31" s="73" t="s">
        <v>15</v>
      </c>
      <c r="F31" s="72">
        <v>50</v>
      </c>
      <c r="G31" s="72">
        <v>90</v>
      </c>
      <c r="H31" s="72">
        <v>90</v>
      </c>
      <c r="I31" s="72">
        <f t="shared" si="0"/>
        <v>0</v>
      </c>
      <c r="J31" s="72">
        <f t="shared" si="1"/>
        <v>100</v>
      </c>
      <c r="K31" s="72">
        <f t="shared" si="2"/>
        <v>180</v>
      </c>
      <c r="L31" s="72"/>
      <c r="M31">
        <v>1</v>
      </c>
    </row>
    <row r="32" spans="1:13" ht="26.45" customHeight="1" x14ac:dyDescent="0.2">
      <c r="A32" s="393"/>
      <c r="B32" s="395"/>
      <c r="C32" s="77">
        <v>24</v>
      </c>
      <c r="D32" s="74" t="s">
        <v>131</v>
      </c>
      <c r="E32" s="73" t="s">
        <v>132</v>
      </c>
      <c r="F32" s="72">
        <v>309</v>
      </c>
      <c r="G32" s="72">
        <v>11000</v>
      </c>
      <c r="H32" s="72">
        <v>15112</v>
      </c>
      <c r="I32" s="72">
        <f t="shared" si="0"/>
        <v>4112</v>
      </c>
      <c r="J32" s="598">
        <f t="shared" si="1"/>
        <v>137.38181818181818</v>
      </c>
      <c r="K32" s="161">
        <f t="shared" si="2"/>
        <v>4890.6148867313914</v>
      </c>
      <c r="L32" s="72"/>
      <c r="M32">
        <v>1</v>
      </c>
    </row>
    <row r="33" spans="1:13" ht="26.45" customHeight="1" x14ac:dyDescent="0.2">
      <c r="A33" s="393"/>
      <c r="B33" s="395"/>
      <c r="C33" s="77">
        <v>25</v>
      </c>
      <c r="D33" s="74" t="s">
        <v>424</v>
      </c>
      <c r="E33" s="73" t="s">
        <v>132</v>
      </c>
      <c r="F33" s="72">
        <v>14</v>
      </c>
      <c r="G33" s="221">
        <v>0</v>
      </c>
      <c r="H33" s="72">
        <v>14</v>
      </c>
      <c r="I33" s="72">
        <f t="shared" si="0"/>
        <v>14</v>
      </c>
      <c r="J33" s="72" t="e">
        <f t="shared" si="1"/>
        <v>#DIV/0!</v>
      </c>
      <c r="K33" s="161">
        <f t="shared" si="2"/>
        <v>100</v>
      </c>
      <c r="L33" s="246" t="s">
        <v>765</v>
      </c>
      <c r="M33">
        <v>0</v>
      </c>
    </row>
    <row r="34" spans="1:13" ht="38.25" customHeight="1" x14ac:dyDescent="0.2">
      <c r="A34" s="393"/>
      <c r="B34" s="395"/>
      <c r="C34" s="33">
        <v>26</v>
      </c>
      <c r="D34" s="187" t="s">
        <v>133</v>
      </c>
      <c r="E34" s="187" t="s">
        <v>15</v>
      </c>
      <c r="F34" s="188">
        <v>38.5</v>
      </c>
      <c r="G34" s="188">
        <v>70</v>
      </c>
      <c r="H34" s="188">
        <v>0</v>
      </c>
      <c r="I34" s="188">
        <f t="shared" si="0"/>
        <v>-70</v>
      </c>
      <c r="J34" s="188">
        <f t="shared" si="1"/>
        <v>0</v>
      </c>
      <c r="K34" s="188">
        <f t="shared" si="2"/>
        <v>0</v>
      </c>
      <c r="L34" s="188" t="s">
        <v>792</v>
      </c>
      <c r="M34">
        <v>0.4</v>
      </c>
    </row>
    <row r="35" spans="1:13" ht="48" customHeight="1" x14ac:dyDescent="0.2">
      <c r="A35" s="189"/>
      <c r="B35" s="189"/>
      <c r="C35" s="190"/>
      <c r="D35" s="398" t="s">
        <v>820</v>
      </c>
      <c r="E35" s="398"/>
      <c r="F35" s="398"/>
      <c r="G35" s="398"/>
      <c r="H35" s="398"/>
      <c r="I35" s="398"/>
      <c r="J35" s="398"/>
      <c r="K35" s="398"/>
      <c r="L35" s="398"/>
      <c r="M35">
        <v>1</v>
      </c>
    </row>
    <row r="36" spans="1:13" ht="24" hidden="1" customHeight="1" x14ac:dyDescent="0.2">
      <c r="A36" s="398">
        <v>9</v>
      </c>
      <c r="B36" s="399">
        <v>2</v>
      </c>
      <c r="C36" s="190">
        <v>1</v>
      </c>
      <c r="D36" s="191" t="s">
        <v>408</v>
      </c>
      <c r="E36" s="190" t="s">
        <v>15</v>
      </c>
      <c r="F36" s="190"/>
      <c r="G36" s="219"/>
      <c r="H36" s="219"/>
      <c r="I36" s="190"/>
      <c r="J36" s="190"/>
      <c r="K36" s="190"/>
      <c r="L36" s="400"/>
    </row>
    <row r="37" spans="1:13" ht="21.75" hidden="1" customHeight="1" x14ac:dyDescent="0.2">
      <c r="A37" s="398"/>
      <c r="B37" s="399"/>
      <c r="C37" s="190">
        <v>2</v>
      </c>
      <c r="D37" s="191" t="s">
        <v>409</v>
      </c>
      <c r="E37" s="190" t="s">
        <v>410</v>
      </c>
      <c r="F37" s="194"/>
      <c r="G37" s="219"/>
      <c r="H37" s="219"/>
      <c r="I37" s="190"/>
      <c r="J37" s="190"/>
      <c r="K37" s="190"/>
      <c r="L37" s="400"/>
    </row>
    <row r="38" spans="1:13" ht="36" hidden="1" customHeight="1" x14ac:dyDescent="0.2">
      <c r="A38" s="398"/>
      <c r="B38" s="399"/>
      <c r="C38" s="190">
        <v>3</v>
      </c>
      <c r="D38" s="191" t="s">
        <v>411</v>
      </c>
      <c r="E38" s="190" t="s">
        <v>15</v>
      </c>
      <c r="F38" s="194"/>
      <c r="G38" s="219"/>
      <c r="H38" s="219"/>
      <c r="I38" s="190"/>
      <c r="J38" s="200"/>
      <c r="K38" s="190"/>
      <c r="L38" s="190"/>
    </row>
    <row r="39" spans="1:13" ht="53.25" hidden="1" customHeight="1" x14ac:dyDescent="0.2">
      <c r="A39" s="398"/>
      <c r="B39" s="399"/>
      <c r="C39" s="190">
        <v>4</v>
      </c>
      <c r="D39" s="191" t="s">
        <v>412</v>
      </c>
      <c r="E39" s="190" t="s">
        <v>15</v>
      </c>
      <c r="F39" s="194"/>
      <c r="G39" s="219"/>
      <c r="H39" s="219"/>
      <c r="I39" s="190"/>
      <c r="J39" s="200"/>
      <c r="K39" s="190"/>
      <c r="L39" s="193"/>
    </row>
    <row r="40" spans="1:13" ht="45" hidden="1" customHeight="1" x14ac:dyDescent="0.2">
      <c r="A40" s="398"/>
      <c r="B40" s="399"/>
      <c r="C40" s="190">
        <v>5</v>
      </c>
      <c r="D40" s="191" t="s">
        <v>413</v>
      </c>
      <c r="E40" s="190" t="s">
        <v>15</v>
      </c>
      <c r="F40" s="190"/>
      <c r="G40" s="219"/>
      <c r="H40" s="219"/>
      <c r="I40" s="190"/>
      <c r="J40" s="200"/>
      <c r="K40" s="190"/>
      <c r="L40" s="192"/>
    </row>
    <row r="41" spans="1:13" ht="42.75" hidden="1" customHeight="1" x14ac:dyDescent="0.2">
      <c r="A41" s="398"/>
      <c r="B41" s="399"/>
      <c r="C41" s="401">
        <v>6</v>
      </c>
      <c r="D41" s="402" t="s">
        <v>414</v>
      </c>
      <c r="E41" s="401" t="s">
        <v>15</v>
      </c>
      <c r="F41" s="401"/>
      <c r="G41" s="403"/>
      <c r="H41" s="403"/>
      <c r="I41" s="401"/>
      <c r="J41" s="401"/>
      <c r="K41" s="401"/>
      <c r="L41" s="404"/>
    </row>
    <row r="42" spans="1:13" ht="13.5" hidden="1" customHeight="1" x14ac:dyDescent="0.2">
      <c r="A42" s="398"/>
      <c r="B42" s="399"/>
      <c r="C42" s="401"/>
      <c r="D42" s="402"/>
      <c r="E42" s="401"/>
      <c r="F42" s="401"/>
      <c r="G42" s="403"/>
      <c r="H42" s="403"/>
      <c r="I42" s="401"/>
      <c r="J42" s="401"/>
      <c r="K42" s="401"/>
      <c r="L42" s="404"/>
    </row>
    <row r="43" spans="1:13" ht="43.5" customHeight="1" x14ac:dyDescent="0.2">
      <c r="A43" s="405">
        <v>9</v>
      </c>
      <c r="B43" s="405">
        <v>3</v>
      </c>
      <c r="C43" s="190"/>
      <c r="D43" s="406" t="s">
        <v>819</v>
      </c>
      <c r="E43" s="407"/>
      <c r="F43" s="407"/>
      <c r="G43" s="407"/>
      <c r="H43" s="407"/>
      <c r="I43" s="407"/>
      <c r="J43" s="407"/>
      <c r="K43" s="407"/>
      <c r="L43" s="408"/>
      <c r="M43">
        <v>1</v>
      </c>
    </row>
    <row r="44" spans="1:13" ht="33.75" hidden="1" x14ac:dyDescent="0.2">
      <c r="A44" s="405"/>
      <c r="B44" s="405"/>
      <c r="C44" s="190">
        <v>1</v>
      </c>
      <c r="D44" s="201" t="s">
        <v>416</v>
      </c>
      <c r="E44" s="195"/>
      <c r="F44" s="220"/>
      <c r="G44" s="220"/>
      <c r="H44" s="220"/>
      <c r="I44" s="196"/>
      <c r="J44" s="196"/>
      <c r="K44" s="196"/>
      <c r="L44" s="197"/>
    </row>
    <row r="45" spans="1:13" ht="20.25" hidden="1" customHeight="1" x14ac:dyDescent="0.2">
      <c r="A45" s="405"/>
      <c r="B45" s="405"/>
      <c r="C45" s="401">
        <v>2</v>
      </c>
      <c r="D45" s="402" t="s">
        <v>417</v>
      </c>
      <c r="E45" s="410" t="s">
        <v>418</v>
      </c>
      <c r="F45" s="410"/>
      <c r="G45" s="411"/>
      <c r="H45" s="411"/>
      <c r="I45" s="412"/>
      <c r="J45" s="409"/>
      <c r="K45" s="409"/>
      <c r="L45" s="414"/>
    </row>
    <row r="46" spans="1:13" ht="13.5" hidden="1" customHeight="1" x14ac:dyDescent="0.2">
      <c r="A46" s="405"/>
      <c r="B46" s="405"/>
      <c r="C46" s="401"/>
      <c r="D46" s="402"/>
      <c r="E46" s="410"/>
      <c r="F46" s="410"/>
      <c r="G46" s="411"/>
      <c r="H46" s="411"/>
      <c r="I46" s="412"/>
      <c r="J46" s="409"/>
      <c r="K46" s="409"/>
      <c r="L46" s="414"/>
    </row>
    <row r="47" spans="1:13" ht="12.75" hidden="1" customHeight="1" x14ac:dyDescent="0.2">
      <c r="A47" s="405"/>
      <c r="B47" s="405"/>
      <c r="C47" s="418">
        <v>3</v>
      </c>
      <c r="D47" s="410" t="s">
        <v>419</v>
      </c>
      <c r="E47" s="410" t="s">
        <v>15</v>
      </c>
      <c r="F47" s="411"/>
      <c r="G47" s="413"/>
      <c r="H47" s="411"/>
      <c r="I47" s="409"/>
      <c r="J47" s="409"/>
      <c r="K47" s="409"/>
      <c r="L47" s="410"/>
    </row>
    <row r="48" spans="1:13" ht="12.75" hidden="1" customHeight="1" x14ac:dyDescent="0.2">
      <c r="A48" s="405"/>
      <c r="B48" s="405"/>
      <c r="C48" s="418"/>
      <c r="D48" s="410"/>
      <c r="E48" s="410"/>
      <c r="F48" s="411"/>
      <c r="G48" s="413"/>
      <c r="H48" s="411"/>
      <c r="I48" s="409"/>
      <c r="J48" s="409"/>
      <c r="K48" s="409"/>
      <c r="L48" s="410"/>
    </row>
    <row r="49" spans="1:13" ht="12.75" hidden="1" customHeight="1" x14ac:dyDescent="0.2">
      <c r="A49" s="405"/>
      <c r="B49" s="405"/>
      <c r="C49" s="418"/>
      <c r="D49" s="410"/>
      <c r="E49" s="410"/>
      <c r="F49" s="411"/>
      <c r="G49" s="413"/>
      <c r="H49" s="411"/>
      <c r="I49" s="409"/>
      <c r="J49" s="409"/>
      <c r="K49" s="409"/>
      <c r="L49" s="410"/>
    </row>
    <row r="50" spans="1:13" ht="21.75" hidden="1" customHeight="1" x14ac:dyDescent="0.2">
      <c r="A50" s="405"/>
      <c r="B50" s="405"/>
      <c r="C50" s="418"/>
      <c r="D50" s="410"/>
      <c r="E50" s="410"/>
      <c r="F50" s="411"/>
      <c r="G50" s="413"/>
      <c r="H50" s="411"/>
      <c r="I50" s="409"/>
      <c r="J50" s="409"/>
      <c r="K50" s="409"/>
      <c r="L50" s="410"/>
    </row>
    <row r="51" spans="1:13" ht="38.25" hidden="1" customHeight="1" x14ac:dyDescent="0.2">
      <c r="A51" s="405"/>
      <c r="B51" s="405"/>
      <c r="C51" s="190">
        <v>4</v>
      </c>
      <c r="D51" s="202" t="s">
        <v>420</v>
      </c>
      <c r="E51" s="195" t="s">
        <v>418</v>
      </c>
      <c r="F51" s="198"/>
      <c r="G51" s="195"/>
      <c r="H51" s="195"/>
      <c r="I51" s="195"/>
      <c r="J51" s="195"/>
      <c r="K51" s="195"/>
      <c r="L51" s="199"/>
    </row>
    <row r="52" spans="1:13" x14ac:dyDescent="0.2">
      <c r="A52" s="79" t="s">
        <v>8</v>
      </c>
      <c r="B52" s="79" t="s">
        <v>2</v>
      </c>
      <c r="C52" s="80"/>
      <c r="D52" s="382" t="s">
        <v>458</v>
      </c>
      <c r="E52" s="382"/>
      <c r="F52" s="382"/>
      <c r="G52" s="382"/>
      <c r="H52" s="382"/>
      <c r="I52" s="382"/>
      <c r="J52" s="382"/>
      <c r="K52" s="382"/>
      <c r="L52" s="382"/>
      <c r="M52" s="155">
        <f>SUM(M53:M59)/7</f>
        <v>0.60428571428571431</v>
      </c>
    </row>
    <row r="53" spans="1:13" s="356" customFormat="1" ht="132" x14ac:dyDescent="0.2">
      <c r="A53" s="357"/>
      <c r="B53" s="357"/>
      <c r="C53" s="358">
        <v>1</v>
      </c>
      <c r="D53" s="359" t="s">
        <v>459</v>
      </c>
      <c r="E53" s="360" t="s">
        <v>15</v>
      </c>
      <c r="F53" s="361">
        <v>0</v>
      </c>
      <c r="G53" s="362">
        <v>0</v>
      </c>
      <c r="H53" s="361">
        <v>0</v>
      </c>
      <c r="I53" s="363">
        <f>H53-G53</f>
        <v>0</v>
      </c>
      <c r="J53" s="364">
        <v>0</v>
      </c>
      <c r="K53" s="364">
        <v>0</v>
      </c>
      <c r="L53" s="365" t="s">
        <v>460</v>
      </c>
      <c r="M53" s="366">
        <v>1</v>
      </c>
    </row>
    <row r="54" spans="1:13" s="356" customFormat="1" ht="120" x14ac:dyDescent="0.2">
      <c r="A54" s="357"/>
      <c r="B54" s="357"/>
      <c r="C54" s="358">
        <v>2</v>
      </c>
      <c r="D54" s="359" t="s">
        <v>461</v>
      </c>
      <c r="E54" s="360" t="s">
        <v>15</v>
      </c>
      <c r="F54" s="361">
        <v>25.4</v>
      </c>
      <c r="G54" s="362">
        <v>29.57</v>
      </c>
      <c r="H54" s="361">
        <v>25.702000000000002</v>
      </c>
      <c r="I54" s="363">
        <f>H69-G69</f>
        <v>-1.1000000000000001</v>
      </c>
      <c r="J54" s="364">
        <f>H54/G54*100</f>
        <v>86.919174839364217</v>
      </c>
      <c r="K54" s="364">
        <f t="shared" ref="K54:K59" si="3">H54/F54*100</f>
        <v>101.18897637795277</v>
      </c>
      <c r="L54" s="367" t="s">
        <v>821</v>
      </c>
      <c r="M54" s="356">
        <v>0.9</v>
      </c>
    </row>
    <row r="55" spans="1:13" s="356" customFormat="1" ht="120" x14ac:dyDescent="0.2">
      <c r="A55" s="357"/>
      <c r="B55" s="357"/>
      <c r="C55" s="358">
        <v>3</v>
      </c>
      <c r="D55" s="359" t="s">
        <v>462</v>
      </c>
      <c r="E55" s="360" t="s">
        <v>15</v>
      </c>
      <c r="F55" s="362">
        <v>0.68</v>
      </c>
      <c r="G55" s="362">
        <v>5</v>
      </c>
      <c r="H55" s="362">
        <v>0.42</v>
      </c>
      <c r="I55" s="363">
        <f t="shared" ref="I55:I59" si="4">H55-G55</f>
        <v>-4.58</v>
      </c>
      <c r="J55" s="364">
        <f>H55/G55*100</f>
        <v>8.3999999999999986</v>
      </c>
      <c r="K55" s="364">
        <f>H55/F55*100</f>
        <v>61.764705882352935</v>
      </c>
      <c r="L55" s="368" t="s">
        <v>826</v>
      </c>
      <c r="M55" s="356">
        <v>0.08</v>
      </c>
    </row>
    <row r="56" spans="1:13" s="356" customFormat="1" ht="96" x14ac:dyDescent="0.2">
      <c r="A56" s="357"/>
      <c r="B56" s="357"/>
      <c r="C56" s="358">
        <v>4</v>
      </c>
      <c r="D56" s="359" t="s">
        <v>463</v>
      </c>
      <c r="E56" s="360" t="s">
        <v>15</v>
      </c>
      <c r="F56" s="361">
        <v>42.4</v>
      </c>
      <c r="G56" s="362">
        <v>39.33</v>
      </c>
      <c r="H56" s="361">
        <v>251.5</v>
      </c>
      <c r="I56" s="363">
        <f t="shared" si="4"/>
        <v>212.17000000000002</v>
      </c>
      <c r="J56" s="364">
        <f>H56/G56*100</f>
        <v>639.46097126875156</v>
      </c>
      <c r="K56" s="364">
        <f t="shared" si="3"/>
        <v>593.16037735849056</v>
      </c>
      <c r="L56" s="367" t="s">
        <v>825</v>
      </c>
      <c r="M56" s="356">
        <v>1</v>
      </c>
    </row>
    <row r="57" spans="1:13" s="356" customFormat="1" ht="292.5" customHeight="1" x14ac:dyDescent="0.2">
      <c r="A57" s="357"/>
      <c r="B57" s="357"/>
      <c r="C57" s="358">
        <v>5</v>
      </c>
      <c r="D57" s="359" t="s">
        <v>464</v>
      </c>
      <c r="E57" s="360" t="s">
        <v>15</v>
      </c>
      <c r="F57" s="361">
        <v>84.77</v>
      </c>
      <c r="G57" s="362">
        <v>100</v>
      </c>
      <c r="H57" s="361">
        <v>85.858999999999995</v>
      </c>
      <c r="I57" s="363">
        <f t="shared" si="4"/>
        <v>-14.141000000000005</v>
      </c>
      <c r="J57" s="364">
        <f>H57/G57*100</f>
        <v>85.858999999999995</v>
      </c>
      <c r="K57" s="364">
        <f t="shared" si="3"/>
        <v>101.28465258935944</v>
      </c>
      <c r="L57" s="367" t="s">
        <v>822</v>
      </c>
      <c r="M57" s="356">
        <v>0.8</v>
      </c>
    </row>
    <row r="58" spans="1:13" s="356" customFormat="1" ht="84" x14ac:dyDescent="0.2">
      <c r="A58" s="357"/>
      <c r="B58" s="357"/>
      <c r="C58" s="358">
        <v>6</v>
      </c>
      <c r="D58" s="359" t="s">
        <v>465</v>
      </c>
      <c r="E58" s="360" t="s">
        <v>15</v>
      </c>
      <c r="F58" s="361">
        <v>31.677</v>
      </c>
      <c r="G58" s="362">
        <v>70</v>
      </c>
      <c r="H58" s="361">
        <v>54</v>
      </c>
      <c r="I58" s="363">
        <f t="shared" si="4"/>
        <v>-16</v>
      </c>
      <c r="J58" s="364">
        <f>H58/G58*100</f>
        <v>77.142857142857153</v>
      </c>
      <c r="K58" s="364">
        <f>H58/F58*100</f>
        <v>170.47068851216972</v>
      </c>
      <c r="L58" s="368" t="s">
        <v>466</v>
      </c>
      <c r="M58" s="356">
        <v>0.45</v>
      </c>
    </row>
    <row r="59" spans="1:13" s="356" customFormat="1" ht="120" x14ac:dyDescent="0.2">
      <c r="A59" s="357"/>
      <c r="B59" s="357"/>
      <c r="C59" s="358">
        <v>7</v>
      </c>
      <c r="D59" s="369" t="s">
        <v>467</v>
      </c>
      <c r="E59" s="360" t="s">
        <v>15</v>
      </c>
      <c r="F59" s="361">
        <v>45.04</v>
      </c>
      <c r="G59" s="362">
        <v>70</v>
      </c>
      <c r="H59" s="361">
        <v>0</v>
      </c>
      <c r="I59" s="363">
        <f t="shared" si="4"/>
        <v>-70</v>
      </c>
      <c r="J59" s="364">
        <f>H59*100/G59</f>
        <v>0</v>
      </c>
      <c r="K59" s="364">
        <f t="shared" si="3"/>
        <v>0</v>
      </c>
      <c r="L59" s="367" t="s">
        <v>823</v>
      </c>
      <c r="M59" s="356">
        <v>0</v>
      </c>
    </row>
    <row r="60" spans="1:13" ht="12.75" customHeight="1" x14ac:dyDescent="0.2">
      <c r="A60" s="24"/>
      <c r="B60" s="24"/>
      <c r="C60" s="24"/>
      <c r="D60" s="24"/>
      <c r="E60" s="24"/>
    </row>
    <row r="61" spans="1:13" x14ac:dyDescent="0.2">
      <c r="A61" s="376" t="s">
        <v>271</v>
      </c>
      <c r="B61" s="377"/>
      <c r="C61" s="378" t="s">
        <v>272</v>
      </c>
      <c r="D61" s="379" t="s">
        <v>273</v>
      </c>
      <c r="E61" s="379" t="s">
        <v>274</v>
      </c>
      <c r="F61" s="380" t="s">
        <v>352</v>
      </c>
      <c r="G61" s="380"/>
      <c r="H61" s="381"/>
      <c r="I61" s="373" t="s">
        <v>405</v>
      </c>
      <c r="J61" s="373" t="s">
        <v>353</v>
      </c>
      <c r="K61" s="373" t="s">
        <v>532</v>
      </c>
      <c r="L61" s="373" t="s">
        <v>533</v>
      </c>
    </row>
    <row r="62" spans="1:13" ht="96" x14ac:dyDescent="0.2">
      <c r="A62" s="377"/>
      <c r="B62" s="377"/>
      <c r="C62" s="378"/>
      <c r="D62" s="379"/>
      <c r="E62" s="379"/>
      <c r="F62" s="110" t="s">
        <v>534</v>
      </c>
      <c r="G62" s="110" t="s">
        <v>406</v>
      </c>
      <c r="H62" s="110" t="s">
        <v>535</v>
      </c>
      <c r="I62" s="374"/>
      <c r="J62" s="374"/>
      <c r="K62" s="374"/>
      <c r="L62" s="374"/>
    </row>
    <row r="63" spans="1:13" x14ac:dyDescent="0.2">
      <c r="A63" s="78" t="s">
        <v>282</v>
      </c>
      <c r="B63" s="78" t="s">
        <v>276</v>
      </c>
      <c r="C63" s="378"/>
      <c r="D63" s="379"/>
      <c r="E63" s="379"/>
      <c r="F63" s="111">
        <v>2019</v>
      </c>
      <c r="G63" s="111">
        <v>2020</v>
      </c>
      <c r="H63" s="111"/>
      <c r="I63" s="375"/>
      <c r="J63" s="375"/>
      <c r="K63" s="375"/>
      <c r="L63" s="375"/>
    </row>
    <row r="64" spans="1:13" x14ac:dyDescent="0.2">
      <c r="A64" s="112"/>
      <c r="B64" s="112"/>
      <c r="C64" s="113"/>
      <c r="D64" s="370" t="s">
        <v>536</v>
      </c>
      <c r="E64" s="371"/>
      <c r="F64" s="371"/>
      <c r="G64" s="371"/>
      <c r="H64" s="371"/>
      <c r="I64" s="371"/>
      <c r="J64" s="371"/>
      <c r="K64" s="371"/>
      <c r="L64" s="372"/>
      <c r="M64" s="155">
        <f>SUM(M65:M69)/5</f>
        <v>0.88000000000000012</v>
      </c>
    </row>
    <row r="65" spans="1:13" ht="60" x14ac:dyDescent="0.2">
      <c r="A65" s="114" t="s">
        <v>8</v>
      </c>
      <c r="B65" s="115" t="s">
        <v>20</v>
      </c>
      <c r="C65" s="101">
        <v>1</v>
      </c>
      <c r="D65" s="25" t="s">
        <v>537</v>
      </c>
      <c r="E65" s="116" t="s">
        <v>120</v>
      </c>
      <c r="F65" s="117">
        <v>100</v>
      </c>
      <c r="G65" s="114" t="s">
        <v>538</v>
      </c>
      <c r="H65" s="114" t="s">
        <v>538</v>
      </c>
      <c r="I65" s="117">
        <v>0</v>
      </c>
      <c r="J65" s="117">
        <v>100</v>
      </c>
      <c r="K65" s="117">
        <v>0</v>
      </c>
      <c r="L65" s="118"/>
      <c r="M65" s="203">
        <v>1</v>
      </c>
    </row>
    <row r="66" spans="1:13" ht="60" x14ac:dyDescent="0.2">
      <c r="A66" s="114" t="s">
        <v>8</v>
      </c>
      <c r="B66" s="114" t="s">
        <v>20</v>
      </c>
      <c r="C66" s="119">
        <v>2</v>
      </c>
      <c r="D66" s="25" t="s">
        <v>539</v>
      </c>
      <c r="E66" s="81" t="s">
        <v>15</v>
      </c>
      <c r="F66" s="82">
        <v>100</v>
      </c>
      <c r="G66" s="82">
        <v>100</v>
      </c>
      <c r="H66" s="82">
        <v>100</v>
      </c>
      <c r="I66" s="82">
        <v>0</v>
      </c>
      <c r="J66" s="120">
        <v>1</v>
      </c>
      <c r="K66" s="120">
        <v>0</v>
      </c>
      <c r="L66" s="121"/>
      <c r="M66">
        <v>1</v>
      </c>
    </row>
    <row r="67" spans="1:13" ht="60" x14ac:dyDescent="0.2">
      <c r="A67" s="114" t="s">
        <v>8</v>
      </c>
      <c r="B67" s="114" t="s">
        <v>20</v>
      </c>
      <c r="C67" s="119">
        <v>3</v>
      </c>
      <c r="D67" s="12" t="s">
        <v>540</v>
      </c>
      <c r="E67" s="81" t="s">
        <v>15</v>
      </c>
      <c r="F67" s="122">
        <v>100</v>
      </c>
      <c r="G67" s="81">
        <v>100</v>
      </c>
      <c r="H67" s="81">
        <v>100</v>
      </c>
      <c r="I67" s="82">
        <v>0</v>
      </c>
      <c r="J67" s="120">
        <v>1</v>
      </c>
      <c r="K67" s="120">
        <v>0</v>
      </c>
      <c r="L67" s="123"/>
      <c r="M67">
        <v>1</v>
      </c>
    </row>
    <row r="68" spans="1:13" ht="60" x14ac:dyDescent="0.2">
      <c r="A68" s="114" t="s">
        <v>8</v>
      </c>
      <c r="B68" s="114" t="s">
        <v>20</v>
      </c>
      <c r="C68" s="119">
        <v>4</v>
      </c>
      <c r="D68" s="12" t="s">
        <v>541</v>
      </c>
      <c r="E68" s="81" t="s">
        <v>15</v>
      </c>
      <c r="F68" s="124">
        <v>13</v>
      </c>
      <c r="G68" s="122">
        <v>0</v>
      </c>
      <c r="H68" s="81">
        <v>100</v>
      </c>
      <c r="I68" s="125">
        <v>100</v>
      </c>
      <c r="J68" s="120">
        <v>1</v>
      </c>
      <c r="K68" s="120">
        <v>1</v>
      </c>
      <c r="L68" s="123"/>
      <c r="M68">
        <v>1</v>
      </c>
    </row>
    <row r="69" spans="1:13" ht="63.75" x14ac:dyDescent="0.2">
      <c r="A69" s="114" t="s">
        <v>8</v>
      </c>
      <c r="B69" s="114" t="s">
        <v>20</v>
      </c>
      <c r="C69" s="119">
        <v>5</v>
      </c>
      <c r="D69" s="126" t="s">
        <v>542</v>
      </c>
      <c r="E69" s="81" t="s">
        <v>15</v>
      </c>
      <c r="F69" s="82">
        <v>0.8</v>
      </c>
      <c r="G69" s="82">
        <v>2</v>
      </c>
      <c r="H69" s="82">
        <v>0.9</v>
      </c>
      <c r="I69" s="82">
        <v>-1.1000000000000001</v>
      </c>
      <c r="J69" s="127">
        <v>4.5</v>
      </c>
      <c r="K69" s="120">
        <v>1.1200000000000001</v>
      </c>
      <c r="L69" s="121"/>
      <c r="M69">
        <v>0.4</v>
      </c>
    </row>
    <row r="70" spans="1:13" ht="30" customHeight="1" x14ac:dyDescent="0.2">
      <c r="A70" s="112"/>
      <c r="B70" s="112"/>
      <c r="C70" s="113"/>
      <c r="D70" s="370" t="s">
        <v>605</v>
      </c>
      <c r="E70" s="371"/>
      <c r="F70" s="371"/>
      <c r="G70" s="371"/>
      <c r="H70" s="371"/>
      <c r="I70" s="371"/>
      <c r="J70" s="371"/>
      <c r="K70" s="371"/>
      <c r="L70" s="372"/>
      <c r="M70" s="156">
        <v>1</v>
      </c>
    </row>
    <row r="71" spans="1:13" s="356" customFormat="1" ht="216.75" x14ac:dyDescent="0.2">
      <c r="A71" s="114" t="s">
        <v>8</v>
      </c>
      <c r="B71" s="115" t="s">
        <v>21</v>
      </c>
      <c r="C71" s="101">
        <v>1</v>
      </c>
      <c r="D71" s="25" t="s">
        <v>606</v>
      </c>
      <c r="E71" s="116" t="s">
        <v>607</v>
      </c>
      <c r="F71" s="117"/>
      <c r="G71" s="114" t="s">
        <v>362</v>
      </c>
      <c r="H71" s="114" t="s">
        <v>362</v>
      </c>
      <c r="I71" s="117" t="s">
        <v>362</v>
      </c>
      <c r="J71" s="117" t="s">
        <v>362</v>
      </c>
      <c r="K71" s="117" t="s">
        <v>362</v>
      </c>
      <c r="L71" s="118" t="s">
        <v>608</v>
      </c>
    </row>
    <row r="72" spans="1:13" s="356" customFormat="1" ht="89.25" x14ac:dyDescent="0.2">
      <c r="A72" s="114" t="s">
        <v>8</v>
      </c>
      <c r="B72" s="114" t="s">
        <v>21</v>
      </c>
      <c r="C72" s="119">
        <v>2</v>
      </c>
      <c r="D72" s="25" t="s">
        <v>609</v>
      </c>
      <c r="E72" s="81" t="s">
        <v>15</v>
      </c>
      <c r="F72" s="82" t="s">
        <v>362</v>
      </c>
      <c r="G72" s="82" t="s">
        <v>362</v>
      </c>
      <c r="H72" s="82" t="s">
        <v>362</v>
      </c>
      <c r="I72" s="82" t="s">
        <v>362</v>
      </c>
      <c r="J72" s="120" t="s">
        <v>362</v>
      </c>
      <c r="K72" s="120" t="s">
        <v>362</v>
      </c>
      <c r="L72" s="121" t="s">
        <v>610</v>
      </c>
    </row>
    <row r="73" spans="1:13" s="356" customFormat="1" ht="108" x14ac:dyDescent="0.2">
      <c r="A73" s="114" t="s">
        <v>8</v>
      </c>
      <c r="B73" s="114" t="s">
        <v>21</v>
      </c>
      <c r="C73" s="119">
        <v>3</v>
      </c>
      <c r="D73" s="12" t="s">
        <v>611</v>
      </c>
      <c r="E73" s="81" t="s">
        <v>15</v>
      </c>
      <c r="F73" s="122" t="s">
        <v>362</v>
      </c>
      <c r="G73" s="81" t="s">
        <v>362</v>
      </c>
      <c r="H73" s="81" t="s">
        <v>362</v>
      </c>
      <c r="I73" s="82" t="s">
        <v>362</v>
      </c>
      <c r="J73" s="120" t="s">
        <v>362</v>
      </c>
      <c r="K73" s="120" t="s">
        <v>362</v>
      </c>
      <c r="L73" s="123" t="s">
        <v>612</v>
      </c>
      <c r="M73" s="356">
        <v>0</v>
      </c>
    </row>
    <row r="74" spans="1:13" s="356" customFormat="1" ht="178.5" x14ac:dyDescent="0.2">
      <c r="A74" s="114" t="s">
        <v>8</v>
      </c>
      <c r="B74" s="114" t="s">
        <v>21</v>
      </c>
      <c r="C74" s="119">
        <v>4</v>
      </c>
      <c r="D74" s="12" t="s">
        <v>613</v>
      </c>
      <c r="E74" s="81" t="s">
        <v>614</v>
      </c>
      <c r="F74" s="122">
        <v>59521</v>
      </c>
      <c r="G74" s="122">
        <v>6093</v>
      </c>
      <c r="H74" s="122">
        <v>6093</v>
      </c>
      <c r="I74" s="82">
        <f>H74-G74</f>
        <v>0</v>
      </c>
      <c r="J74" s="120">
        <f>H74/G74</f>
        <v>1</v>
      </c>
      <c r="K74" s="120" t="s">
        <v>362</v>
      </c>
      <c r="L74" s="123" t="s">
        <v>761</v>
      </c>
      <c r="M74" s="356">
        <v>1</v>
      </c>
    </row>
  </sheetData>
  <mergeCells count="64">
    <mergeCell ref="E45:E46"/>
    <mergeCell ref="D35:L35"/>
    <mergeCell ref="C47:C50"/>
    <mergeCell ref="D47:D50"/>
    <mergeCell ref="E47:E50"/>
    <mergeCell ref="F47:F50"/>
    <mergeCell ref="H47:H50"/>
    <mergeCell ref="K47:K50"/>
    <mergeCell ref="I4:I6"/>
    <mergeCell ref="J4:J6"/>
    <mergeCell ref="K4:K6"/>
    <mergeCell ref="F4:H4"/>
    <mergeCell ref="J47:J50"/>
    <mergeCell ref="I41:I42"/>
    <mergeCell ref="J41:J42"/>
    <mergeCell ref="K41:K42"/>
    <mergeCell ref="L41:L42"/>
    <mergeCell ref="A43:A51"/>
    <mergeCell ref="B43:B51"/>
    <mergeCell ref="D43:L43"/>
    <mergeCell ref="C45:C46"/>
    <mergeCell ref="D45:D46"/>
    <mergeCell ref="I47:I50"/>
    <mergeCell ref="L47:L50"/>
    <mergeCell ref="F45:F46"/>
    <mergeCell ref="G45:G46"/>
    <mergeCell ref="H45:H46"/>
    <mergeCell ref="I45:I46"/>
    <mergeCell ref="J45:J46"/>
    <mergeCell ref="K45:K46"/>
    <mergeCell ref="G47:G50"/>
    <mergeCell ref="L45:L46"/>
    <mergeCell ref="D41:D42"/>
    <mergeCell ref="E41:E42"/>
    <mergeCell ref="F41:F42"/>
    <mergeCell ref="G41:G42"/>
    <mergeCell ref="H41:H42"/>
    <mergeCell ref="D52:L52"/>
    <mergeCell ref="L4:L6"/>
    <mergeCell ref="A2:M2"/>
    <mergeCell ref="A4:B5"/>
    <mergeCell ref="C4:C6"/>
    <mergeCell ref="D4:D6"/>
    <mergeCell ref="C7:E7"/>
    <mergeCell ref="C8:E8"/>
    <mergeCell ref="A8:A34"/>
    <mergeCell ref="B9:B34"/>
    <mergeCell ref="E4:E6"/>
    <mergeCell ref="A3:E3"/>
    <mergeCell ref="A36:A42"/>
    <mergeCell ref="B36:B42"/>
    <mergeCell ref="L36:L37"/>
    <mergeCell ref="C41:C42"/>
    <mergeCell ref="A61:B62"/>
    <mergeCell ref="C61:C63"/>
    <mergeCell ref="D61:D63"/>
    <mergeCell ref="E61:E63"/>
    <mergeCell ref="F61:H61"/>
    <mergeCell ref="D70:L70"/>
    <mergeCell ref="J61:J63"/>
    <mergeCell ref="K61:K63"/>
    <mergeCell ref="L61:L63"/>
    <mergeCell ref="D64:L64"/>
    <mergeCell ref="I61:I63"/>
  </mergeCells>
  <phoneticPr fontId="0" type="noConversion"/>
  <hyperlinks>
    <hyperlink ref="A53" location="_ftnref1" display="_ftnref1"/>
  </hyperlinks>
  <pageMargins left="0.75" right="0.75" top="1" bottom="1" header="0.5" footer="0.5"/>
  <pageSetup paperSize="9" scale="95" orientation="landscape" r:id="rId1"/>
  <headerFooter alignWithMargins="0">
    <oddHeader>&amp;CСтраница &amp;P</oddHeader>
  </headerFooter>
  <rowBreaks count="1" manualBreakCount="1">
    <brk id="14" max="16383" man="1"/>
  </rowBreaks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2"/>
  <sheetViews>
    <sheetView topLeftCell="A22" zoomScale="90" zoomScaleNormal="90" zoomScalePageLayoutView="60" workbookViewId="0">
      <selection activeCell="K41" sqref="K41"/>
    </sheetView>
  </sheetViews>
  <sheetFormatPr defaultRowHeight="12.75" x14ac:dyDescent="0.2"/>
  <cols>
    <col min="1" max="4" width="3.7109375" style="15" customWidth="1"/>
    <col min="5" max="5" width="24" style="15" customWidth="1"/>
    <col min="6" max="6" width="13.42578125" style="15" customWidth="1"/>
    <col min="7" max="7" width="9.140625" style="15"/>
    <col min="8" max="8" width="11.140625" style="15" customWidth="1"/>
    <col min="9" max="9" width="24.140625" style="15" customWidth="1"/>
    <col min="10" max="10" width="25.7109375" style="15" customWidth="1"/>
    <col min="11" max="16384" width="9.140625" style="15"/>
  </cols>
  <sheetData>
    <row r="1" spans="1:11" x14ac:dyDescent="0.2">
      <c r="H1" s="461" t="s">
        <v>397</v>
      </c>
      <c r="I1" s="461"/>
    </row>
    <row r="2" spans="1:11" x14ac:dyDescent="0.2">
      <c r="A2" s="462" t="s">
        <v>281</v>
      </c>
      <c r="B2" s="462"/>
      <c r="C2" s="462"/>
      <c r="D2" s="462"/>
      <c r="E2" s="462"/>
      <c r="F2" s="462"/>
      <c r="G2" s="462"/>
      <c r="H2" s="462"/>
      <c r="I2" s="462"/>
    </row>
    <row r="3" spans="1:11" x14ac:dyDescent="0.2">
      <c r="A3" s="463" t="s">
        <v>271</v>
      </c>
      <c r="B3" s="463"/>
      <c r="C3" s="463"/>
      <c r="D3" s="463"/>
      <c r="E3" s="463" t="s">
        <v>283</v>
      </c>
      <c r="F3" s="464" t="s">
        <v>284</v>
      </c>
      <c r="G3" s="464" t="s">
        <v>277</v>
      </c>
      <c r="H3" s="464" t="s">
        <v>278</v>
      </c>
      <c r="I3" s="466" t="s">
        <v>358</v>
      </c>
      <c r="J3" s="466" t="s">
        <v>359</v>
      </c>
    </row>
    <row r="4" spans="1:11" ht="38.25" customHeight="1" x14ac:dyDescent="0.2">
      <c r="A4" s="239" t="s">
        <v>282</v>
      </c>
      <c r="B4" s="239" t="s">
        <v>276</v>
      </c>
      <c r="C4" s="239" t="s">
        <v>279</v>
      </c>
      <c r="D4" s="239" t="s">
        <v>280</v>
      </c>
      <c r="E4" s="464"/>
      <c r="F4" s="465"/>
      <c r="G4" s="465"/>
      <c r="H4" s="465"/>
      <c r="I4" s="467"/>
      <c r="J4" s="467"/>
    </row>
    <row r="5" spans="1:11" x14ac:dyDescent="0.2">
      <c r="A5" s="29" t="s">
        <v>8</v>
      </c>
      <c r="B5" s="26"/>
      <c r="C5" s="26"/>
      <c r="D5" s="239"/>
      <c r="E5" s="471" t="s">
        <v>9</v>
      </c>
      <c r="F5" s="471"/>
      <c r="G5" s="471"/>
      <c r="H5" s="471"/>
      <c r="I5" s="471"/>
      <c r="J5" s="471"/>
      <c r="K5" s="355">
        <f>(K6+K195+K224+K246)/4</f>
        <v>0.92006366224202485</v>
      </c>
    </row>
    <row r="6" spans="1:11" x14ac:dyDescent="0.2">
      <c r="A6" s="30" t="s">
        <v>8</v>
      </c>
      <c r="B6" s="30" t="s">
        <v>4</v>
      </c>
      <c r="C6" s="30"/>
      <c r="D6" s="31"/>
      <c r="E6" s="472" t="s">
        <v>10</v>
      </c>
      <c r="F6" s="473"/>
      <c r="G6" s="473"/>
      <c r="H6" s="473"/>
      <c r="I6" s="473"/>
      <c r="J6" s="473"/>
      <c r="K6" s="250">
        <f>(K7+K24+K28+K40+K59+K63+K80+K100+K110)/9</f>
        <v>0.94215941087286126</v>
      </c>
    </row>
    <row r="7" spans="1:11" ht="90" x14ac:dyDescent="0.2">
      <c r="A7" s="232" t="s">
        <v>8</v>
      </c>
      <c r="B7" s="232" t="s">
        <v>16</v>
      </c>
      <c r="C7" s="232"/>
      <c r="D7" s="232"/>
      <c r="E7" s="32" t="s">
        <v>134</v>
      </c>
      <c r="F7" s="232" t="s">
        <v>135</v>
      </c>
      <c r="G7" s="232"/>
      <c r="H7" s="232"/>
      <c r="I7" s="232"/>
      <c r="J7" s="247"/>
      <c r="K7" s="251">
        <f>(K8+K24+K28+K40+K59+K63+K79+K100+K110)/9</f>
        <v>0.9044346978557507</v>
      </c>
    </row>
    <row r="8" spans="1:11" ht="67.5" x14ac:dyDescent="0.2">
      <c r="A8" s="232" t="s">
        <v>8</v>
      </c>
      <c r="B8" s="232" t="s">
        <v>16</v>
      </c>
      <c r="C8" s="232" t="s">
        <v>16</v>
      </c>
      <c r="D8" s="232"/>
      <c r="E8" s="32" t="s">
        <v>136</v>
      </c>
      <c r="F8" s="232" t="s">
        <v>137</v>
      </c>
      <c r="G8" s="232" t="s">
        <v>392</v>
      </c>
      <c r="H8" s="232" t="s">
        <v>138</v>
      </c>
      <c r="I8" s="232" t="s">
        <v>138</v>
      </c>
      <c r="J8" s="232"/>
      <c r="K8" s="250">
        <f>(K9+K10+K11+K12+K13+K14+K15+K16+K17+K18+K19+K20+K21+K22+K23)/15</f>
        <v>0.93333333333333335</v>
      </c>
    </row>
    <row r="9" spans="1:11" ht="67.5" x14ac:dyDescent="0.2">
      <c r="A9" s="232" t="s">
        <v>8</v>
      </c>
      <c r="B9" s="232" t="s">
        <v>16</v>
      </c>
      <c r="C9" s="232" t="s">
        <v>16</v>
      </c>
      <c r="D9" s="232" t="s">
        <v>4</v>
      </c>
      <c r="E9" s="232" t="s">
        <v>336</v>
      </c>
      <c r="F9" s="232" t="s">
        <v>139</v>
      </c>
      <c r="G9" s="232" t="s">
        <v>393</v>
      </c>
      <c r="H9" s="232" t="s">
        <v>140</v>
      </c>
      <c r="I9" s="232" t="s">
        <v>679</v>
      </c>
      <c r="J9" s="74" t="s">
        <v>360</v>
      </c>
      <c r="K9" s="15">
        <v>0</v>
      </c>
    </row>
    <row r="10" spans="1:11" ht="122.25" customHeight="1" x14ac:dyDescent="0.2">
      <c r="A10" s="232" t="s">
        <v>8</v>
      </c>
      <c r="B10" s="232" t="s">
        <v>16</v>
      </c>
      <c r="C10" s="232" t="s">
        <v>16</v>
      </c>
      <c r="D10" s="232" t="s">
        <v>3</v>
      </c>
      <c r="E10" s="232" t="s">
        <v>337</v>
      </c>
      <c r="F10" s="232" t="s">
        <v>139</v>
      </c>
      <c r="G10" s="232" t="s">
        <v>141</v>
      </c>
      <c r="H10" s="232" t="s">
        <v>140</v>
      </c>
      <c r="I10" s="232" t="s">
        <v>680</v>
      </c>
      <c r="J10" s="252"/>
      <c r="K10" s="15">
        <v>1</v>
      </c>
    </row>
    <row r="11" spans="1:11" ht="67.5" x14ac:dyDescent="0.2">
      <c r="A11" s="232" t="s">
        <v>8</v>
      </c>
      <c r="B11" s="232" t="s">
        <v>16</v>
      </c>
      <c r="C11" s="232" t="s">
        <v>16</v>
      </c>
      <c r="D11" s="232" t="s">
        <v>5</v>
      </c>
      <c r="E11" s="232" t="s">
        <v>338</v>
      </c>
      <c r="F11" s="232" t="s">
        <v>139</v>
      </c>
      <c r="G11" s="232" t="s">
        <v>141</v>
      </c>
      <c r="H11" s="232" t="s">
        <v>140</v>
      </c>
      <c r="I11" s="232" t="s">
        <v>681</v>
      </c>
      <c r="J11" s="247"/>
      <c r="K11" s="15">
        <v>1</v>
      </c>
    </row>
    <row r="12" spans="1:11" ht="67.5" x14ac:dyDescent="0.2">
      <c r="A12" s="232" t="s">
        <v>8</v>
      </c>
      <c r="B12" s="232" t="s">
        <v>16</v>
      </c>
      <c r="C12" s="232" t="s">
        <v>16</v>
      </c>
      <c r="D12" s="232" t="s">
        <v>2</v>
      </c>
      <c r="E12" s="232" t="s">
        <v>339</v>
      </c>
      <c r="F12" s="232" t="s">
        <v>139</v>
      </c>
      <c r="G12" s="232" t="s">
        <v>393</v>
      </c>
      <c r="H12" s="232" t="s">
        <v>140</v>
      </c>
      <c r="I12" s="232" t="s">
        <v>795</v>
      </c>
      <c r="J12" s="74"/>
      <c r="K12" s="15">
        <v>1</v>
      </c>
    </row>
    <row r="13" spans="1:11" ht="67.5" x14ac:dyDescent="0.2">
      <c r="A13" s="232" t="s">
        <v>8</v>
      </c>
      <c r="B13" s="232" t="s">
        <v>16</v>
      </c>
      <c r="C13" s="232" t="s">
        <v>16</v>
      </c>
      <c r="D13" s="232" t="s">
        <v>11</v>
      </c>
      <c r="E13" s="232" t="s">
        <v>340</v>
      </c>
      <c r="F13" s="232" t="s">
        <v>139</v>
      </c>
      <c r="G13" s="232" t="s">
        <v>141</v>
      </c>
      <c r="H13" s="232" t="s">
        <v>140</v>
      </c>
      <c r="I13" s="232" t="s">
        <v>682</v>
      </c>
      <c r="J13" s="247"/>
      <c r="K13" s="15">
        <v>1</v>
      </c>
    </row>
    <row r="14" spans="1:11" ht="67.5" x14ac:dyDescent="0.2">
      <c r="A14" s="232" t="s">
        <v>8</v>
      </c>
      <c r="B14" s="232" t="s">
        <v>16</v>
      </c>
      <c r="C14" s="232" t="s">
        <v>16</v>
      </c>
      <c r="D14" s="232" t="s">
        <v>12</v>
      </c>
      <c r="E14" s="232" t="s">
        <v>341</v>
      </c>
      <c r="F14" s="232" t="s">
        <v>139</v>
      </c>
      <c r="G14" s="232" t="s">
        <v>142</v>
      </c>
      <c r="H14" s="232" t="s">
        <v>140</v>
      </c>
      <c r="I14" s="232" t="s">
        <v>683</v>
      </c>
      <c r="J14" s="247"/>
      <c r="K14" s="15">
        <v>1</v>
      </c>
    </row>
    <row r="15" spans="1:11" ht="67.5" x14ac:dyDescent="0.2">
      <c r="A15" s="232" t="s">
        <v>8</v>
      </c>
      <c r="B15" s="232" t="s">
        <v>16</v>
      </c>
      <c r="C15" s="232" t="s">
        <v>16</v>
      </c>
      <c r="D15" s="232" t="s">
        <v>171</v>
      </c>
      <c r="E15" s="232" t="s">
        <v>342</v>
      </c>
      <c r="F15" s="232" t="s">
        <v>139</v>
      </c>
      <c r="G15" s="232" t="s">
        <v>142</v>
      </c>
      <c r="H15" s="232" t="s">
        <v>140</v>
      </c>
      <c r="I15" s="232" t="s">
        <v>796</v>
      </c>
      <c r="J15" s="247"/>
      <c r="K15" s="15">
        <v>1</v>
      </c>
    </row>
    <row r="16" spans="1:11" ht="67.5" x14ac:dyDescent="0.2">
      <c r="A16" s="232" t="s">
        <v>8</v>
      </c>
      <c r="B16" s="232" t="s">
        <v>16</v>
      </c>
      <c r="C16" s="232" t="s">
        <v>16</v>
      </c>
      <c r="D16" s="232" t="s">
        <v>39</v>
      </c>
      <c r="E16" s="232" t="s">
        <v>343</v>
      </c>
      <c r="F16" s="232" t="s">
        <v>137</v>
      </c>
      <c r="G16" s="232" t="s">
        <v>142</v>
      </c>
      <c r="H16" s="232" t="s">
        <v>140</v>
      </c>
      <c r="I16" s="232" t="s">
        <v>684</v>
      </c>
      <c r="J16" s="247"/>
      <c r="K16" s="15">
        <v>1</v>
      </c>
    </row>
    <row r="17" spans="1:11" ht="67.5" x14ac:dyDescent="0.2">
      <c r="A17" s="232" t="s">
        <v>8</v>
      </c>
      <c r="B17" s="232" t="s">
        <v>16</v>
      </c>
      <c r="C17" s="232" t="s">
        <v>16</v>
      </c>
      <c r="D17" s="232" t="s">
        <v>42</v>
      </c>
      <c r="E17" s="232" t="s">
        <v>344</v>
      </c>
      <c r="F17" s="232" t="s">
        <v>137</v>
      </c>
      <c r="G17" s="232" t="s">
        <v>142</v>
      </c>
      <c r="H17" s="232" t="s">
        <v>140</v>
      </c>
      <c r="I17" s="232" t="s">
        <v>675</v>
      </c>
      <c r="J17" s="247"/>
      <c r="K17" s="15">
        <v>1</v>
      </c>
    </row>
    <row r="18" spans="1:11" ht="67.5" x14ac:dyDescent="0.2">
      <c r="A18" s="232" t="s">
        <v>8</v>
      </c>
      <c r="B18" s="232" t="s">
        <v>16</v>
      </c>
      <c r="C18" s="232" t="s">
        <v>16</v>
      </c>
      <c r="D18" s="232" t="s">
        <v>23</v>
      </c>
      <c r="E18" s="232" t="s">
        <v>345</v>
      </c>
      <c r="F18" s="232" t="s">
        <v>137</v>
      </c>
      <c r="G18" s="232" t="s">
        <v>142</v>
      </c>
      <c r="H18" s="232" t="s">
        <v>140</v>
      </c>
      <c r="I18" s="232" t="s">
        <v>797</v>
      </c>
      <c r="J18" s="249" t="s">
        <v>798</v>
      </c>
      <c r="K18" s="15">
        <v>1</v>
      </c>
    </row>
    <row r="19" spans="1:11" ht="67.5" x14ac:dyDescent="0.2">
      <c r="A19" s="232" t="s">
        <v>8</v>
      </c>
      <c r="B19" s="232" t="s">
        <v>16</v>
      </c>
      <c r="C19" s="232" t="s">
        <v>16</v>
      </c>
      <c r="D19" s="232" t="s">
        <v>24</v>
      </c>
      <c r="E19" s="232" t="s">
        <v>346</v>
      </c>
      <c r="F19" s="232" t="s">
        <v>137</v>
      </c>
      <c r="G19" s="232" t="s">
        <v>142</v>
      </c>
      <c r="H19" s="232" t="s">
        <v>140</v>
      </c>
      <c r="I19" s="232" t="s">
        <v>685</v>
      </c>
      <c r="J19" s="247"/>
      <c r="K19" s="15">
        <v>1</v>
      </c>
    </row>
    <row r="20" spans="1:11" ht="67.5" x14ac:dyDescent="0.2">
      <c r="A20" s="232" t="s">
        <v>8</v>
      </c>
      <c r="B20" s="232" t="s">
        <v>16</v>
      </c>
      <c r="C20" s="232" t="s">
        <v>16</v>
      </c>
      <c r="D20" s="232" t="s">
        <v>25</v>
      </c>
      <c r="E20" s="232" t="s">
        <v>143</v>
      </c>
      <c r="F20" s="232" t="s">
        <v>137</v>
      </c>
      <c r="G20" s="232" t="s">
        <v>142</v>
      </c>
      <c r="H20" s="232" t="s">
        <v>140</v>
      </c>
      <c r="I20" s="232" t="s">
        <v>793</v>
      </c>
      <c r="J20" s="247"/>
      <c r="K20" s="15">
        <v>1</v>
      </c>
    </row>
    <row r="21" spans="1:11" ht="67.5" x14ac:dyDescent="0.2">
      <c r="A21" s="232" t="s">
        <v>8</v>
      </c>
      <c r="B21" s="232" t="s">
        <v>16</v>
      </c>
      <c r="C21" s="232" t="s">
        <v>16</v>
      </c>
      <c r="D21" s="232" t="s">
        <v>26</v>
      </c>
      <c r="E21" s="232" t="s">
        <v>144</v>
      </c>
      <c r="F21" s="232" t="s">
        <v>137</v>
      </c>
      <c r="G21" s="232" t="s">
        <v>142</v>
      </c>
      <c r="H21" s="232" t="s">
        <v>140</v>
      </c>
      <c r="I21" s="232" t="s">
        <v>686</v>
      </c>
      <c r="J21" s="247"/>
      <c r="K21" s="15">
        <v>1</v>
      </c>
    </row>
    <row r="22" spans="1:11" ht="67.5" x14ac:dyDescent="0.2">
      <c r="A22" s="232" t="s">
        <v>8</v>
      </c>
      <c r="B22" s="232" t="s">
        <v>16</v>
      </c>
      <c r="C22" s="232" t="s">
        <v>16</v>
      </c>
      <c r="D22" s="232" t="s">
        <v>27</v>
      </c>
      <c r="E22" s="232" t="s">
        <v>145</v>
      </c>
      <c r="F22" s="232" t="s">
        <v>137</v>
      </c>
      <c r="G22" s="232" t="s">
        <v>142</v>
      </c>
      <c r="H22" s="232" t="s">
        <v>140</v>
      </c>
      <c r="I22" s="232" t="s">
        <v>687</v>
      </c>
      <c r="J22" s="247"/>
      <c r="K22" s="15">
        <v>1</v>
      </c>
    </row>
    <row r="23" spans="1:11" ht="67.5" x14ac:dyDescent="0.2">
      <c r="A23" s="232" t="s">
        <v>8</v>
      </c>
      <c r="B23" s="232" t="s">
        <v>16</v>
      </c>
      <c r="C23" s="232" t="s">
        <v>16</v>
      </c>
      <c r="D23" s="232" t="s">
        <v>27</v>
      </c>
      <c r="E23" s="232" t="s">
        <v>350</v>
      </c>
      <c r="F23" s="232" t="s">
        <v>137</v>
      </c>
      <c r="G23" s="232" t="s">
        <v>142</v>
      </c>
      <c r="H23" s="232" t="s">
        <v>140</v>
      </c>
      <c r="I23" s="232" t="s">
        <v>688</v>
      </c>
      <c r="J23" s="247"/>
      <c r="K23" s="15">
        <v>1</v>
      </c>
    </row>
    <row r="24" spans="1:11" ht="67.5" x14ac:dyDescent="0.2">
      <c r="A24" s="232" t="s">
        <v>8</v>
      </c>
      <c r="B24" s="232" t="s">
        <v>16</v>
      </c>
      <c r="C24" s="232" t="s">
        <v>17</v>
      </c>
      <c r="D24" s="232"/>
      <c r="E24" s="32" t="s">
        <v>146</v>
      </c>
      <c r="F24" s="232" t="s">
        <v>147</v>
      </c>
      <c r="G24" s="232" t="s">
        <v>392</v>
      </c>
      <c r="H24" s="232" t="s">
        <v>148</v>
      </c>
      <c r="I24" s="232"/>
      <c r="J24" s="247"/>
      <c r="K24" s="15">
        <f>SUM(K25:K27)/3</f>
        <v>1</v>
      </c>
    </row>
    <row r="25" spans="1:11" ht="67.5" x14ac:dyDescent="0.2">
      <c r="A25" s="232" t="s">
        <v>8</v>
      </c>
      <c r="B25" s="232" t="s">
        <v>16</v>
      </c>
      <c r="C25" s="232" t="s">
        <v>17</v>
      </c>
      <c r="D25" s="232" t="s">
        <v>4</v>
      </c>
      <c r="E25" s="232" t="s">
        <v>149</v>
      </c>
      <c r="F25" s="232" t="s">
        <v>147</v>
      </c>
      <c r="G25" s="232" t="s">
        <v>392</v>
      </c>
      <c r="H25" s="232" t="s">
        <v>150</v>
      </c>
      <c r="I25" s="232" t="s">
        <v>678</v>
      </c>
      <c r="J25" s="247"/>
      <c r="K25" s="15">
        <v>1</v>
      </c>
    </row>
    <row r="26" spans="1:11" ht="67.5" x14ac:dyDescent="0.2">
      <c r="A26" s="232" t="s">
        <v>8</v>
      </c>
      <c r="B26" s="232" t="s">
        <v>16</v>
      </c>
      <c r="C26" s="232" t="s">
        <v>17</v>
      </c>
      <c r="D26" s="232" t="s">
        <v>3</v>
      </c>
      <c r="E26" s="232" t="s">
        <v>151</v>
      </c>
      <c r="F26" s="232" t="s">
        <v>152</v>
      </c>
      <c r="G26" s="232" t="s">
        <v>394</v>
      </c>
      <c r="H26" s="232" t="s">
        <v>153</v>
      </c>
      <c r="I26" s="232" t="s">
        <v>153</v>
      </c>
      <c r="J26" s="247"/>
      <c r="K26" s="15">
        <v>1</v>
      </c>
    </row>
    <row r="27" spans="1:11" ht="78.75" x14ac:dyDescent="0.2">
      <c r="A27" s="232" t="s">
        <v>8</v>
      </c>
      <c r="B27" s="232" t="s">
        <v>16</v>
      </c>
      <c r="C27" s="232" t="s">
        <v>17</v>
      </c>
      <c r="D27" s="232" t="s">
        <v>5</v>
      </c>
      <c r="E27" s="232" t="s">
        <v>154</v>
      </c>
      <c r="F27" s="232" t="s">
        <v>155</v>
      </c>
      <c r="G27" s="232" t="s">
        <v>392</v>
      </c>
      <c r="H27" s="232" t="s">
        <v>156</v>
      </c>
      <c r="I27" s="232" t="s">
        <v>156</v>
      </c>
      <c r="J27" s="247"/>
      <c r="K27" s="15">
        <v>1</v>
      </c>
    </row>
    <row r="28" spans="1:11" ht="56.25" x14ac:dyDescent="0.2">
      <c r="A28" s="232" t="s">
        <v>8</v>
      </c>
      <c r="B28" s="232" t="s">
        <v>16</v>
      </c>
      <c r="C28" s="232" t="s">
        <v>18</v>
      </c>
      <c r="D28" s="232"/>
      <c r="E28" s="32" t="s">
        <v>157</v>
      </c>
      <c r="F28" s="232" t="s">
        <v>158</v>
      </c>
      <c r="G28" s="232" t="s">
        <v>392</v>
      </c>
      <c r="H28" s="232" t="s">
        <v>159</v>
      </c>
      <c r="I28" s="232" t="s">
        <v>159</v>
      </c>
      <c r="J28" s="247"/>
      <c r="K28" s="15">
        <f>SUM(K30:K33,K34,K36)/6</f>
        <v>1</v>
      </c>
    </row>
    <row r="29" spans="1:11" ht="135" x14ac:dyDescent="0.2">
      <c r="A29" s="232" t="s">
        <v>8</v>
      </c>
      <c r="B29" s="232" t="s">
        <v>16</v>
      </c>
      <c r="C29" s="232" t="s">
        <v>18</v>
      </c>
      <c r="D29" s="232"/>
      <c r="E29" s="232" t="s">
        <v>160</v>
      </c>
      <c r="F29" s="232"/>
      <c r="G29" s="232"/>
      <c r="H29" s="232"/>
      <c r="I29" s="232"/>
      <c r="J29" s="247"/>
    </row>
    <row r="30" spans="1:11" ht="56.25" x14ac:dyDescent="0.2">
      <c r="A30" s="232" t="s">
        <v>8</v>
      </c>
      <c r="B30" s="232" t="s">
        <v>16</v>
      </c>
      <c r="C30" s="232" t="s">
        <v>18</v>
      </c>
      <c r="D30" s="232" t="s">
        <v>4</v>
      </c>
      <c r="E30" s="232" t="s">
        <v>161</v>
      </c>
      <c r="F30" s="232" t="s">
        <v>162</v>
      </c>
      <c r="G30" s="232" t="s">
        <v>395</v>
      </c>
      <c r="H30" s="232" t="s">
        <v>163</v>
      </c>
      <c r="I30" s="232" t="s">
        <v>676</v>
      </c>
      <c r="J30" s="247"/>
      <c r="K30" s="15">
        <v>1</v>
      </c>
    </row>
    <row r="31" spans="1:11" ht="56.25" x14ac:dyDescent="0.2">
      <c r="A31" s="232" t="s">
        <v>8</v>
      </c>
      <c r="B31" s="232" t="s">
        <v>16</v>
      </c>
      <c r="C31" s="232" t="s">
        <v>18</v>
      </c>
      <c r="D31" s="232" t="s">
        <v>3</v>
      </c>
      <c r="E31" s="232" t="s">
        <v>164</v>
      </c>
      <c r="F31" s="232" t="s">
        <v>162</v>
      </c>
      <c r="G31" s="232" t="s">
        <v>395</v>
      </c>
      <c r="H31" s="232" t="s">
        <v>163</v>
      </c>
      <c r="I31" s="232" t="s">
        <v>677</v>
      </c>
      <c r="J31" s="247"/>
      <c r="K31" s="15">
        <v>1</v>
      </c>
    </row>
    <row r="32" spans="1:11" ht="90" x14ac:dyDescent="0.2">
      <c r="A32" s="232" t="s">
        <v>8</v>
      </c>
      <c r="B32" s="232" t="s">
        <v>16</v>
      </c>
      <c r="C32" s="232" t="s">
        <v>18</v>
      </c>
      <c r="D32" s="232" t="s">
        <v>5</v>
      </c>
      <c r="E32" s="232" t="s">
        <v>165</v>
      </c>
      <c r="F32" s="232" t="s">
        <v>162</v>
      </c>
      <c r="G32" s="232" t="s">
        <v>395</v>
      </c>
      <c r="H32" s="232" t="s">
        <v>163</v>
      </c>
      <c r="I32" s="232" t="s">
        <v>677</v>
      </c>
      <c r="J32" s="247"/>
      <c r="K32" s="15">
        <v>1</v>
      </c>
    </row>
    <row r="33" spans="1:11" ht="56.25" x14ac:dyDescent="0.2">
      <c r="A33" s="232" t="s">
        <v>8</v>
      </c>
      <c r="B33" s="232" t="s">
        <v>16</v>
      </c>
      <c r="C33" s="232" t="s">
        <v>18</v>
      </c>
      <c r="D33" s="232" t="s">
        <v>2</v>
      </c>
      <c r="E33" s="232" t="s">
        <v>166</v>
      </c>
      <c r="F33" s="232" t="s">
        <v>162</v>
      </c>
      <c r="G33" s="232" t="s">
        <v>395</v>
      </c>
      <c r="H33" s="232" t="s">
        <v>163</v>
      </c>
      <c r="I33" s="232" t="s">
        <v>677</v>
      </c>
      <c r="J33" s="247"/>
      <c r="K33" s="15">
        <v>1</v>
      </c>
    </row>
    <row r="34" spans="1:11" x14ac:dyDescent="0.2">
      <c r="A34" s="447" t="s">
        <v>8</v>
      </c>
      <c r="B34" s="447" t="s">
        <v>16</v>
      </c>
      <c r="C34" s="447" t="s">
        <v>18</v>
      </c>
      <c r="D34" s="447" t="s">
        <v>11</v>
      </c>
      <c r="E34" s="447" t="s">
        <v>167</v>
      </c>
      <c r="F34" s="448" t="s">
        <v>168</v>
      </c>
      <c r="G34" s="448" t="s">
        <v>395</v>
      </c>
      <c r="H34" s="448" t="s">
        <v>163</v>
      </c>
      <c r="I34" s="448" t="s">
        <v>677</v>
      </c>
      <c r="J34" s="447"/>
      <c r="K34" s="15">
        <v>1</v>
      </c>
    </row>
    <row r="35" spans="1:11" x14ac:dyDescent="0.2">
      <c r="A35" s="447"/>
      <c r="B35" s="447"/>
      <c r="C35" s="447"/>
      <c r="D35" s="447"/>
      <c r="E35" s="447"/>
      <c r="F35" s="449"/>
      <c r="G35" s="449"/>
      <c r="H35" s="449"/>
      <c r="I35" s="449"/>
      <c r="J35" s="447"/>
    </row>
    <row r="36" spans="1:11" ht="56.25" x14ac:dyDescent="0.2">
      <c r="A36" s="232" t="s">
        <v>8</v>
      </c>
      <c r="B36" s="232" t="s">
        <v>16</v>
      </c>
      <c r="C36" s="232" t="s">
        <v>18</v>
      </c>
      <c r="D36" s="232" t="s">
        <v>12</v>
      </c>
      <c r="E36" s="233" t="s">
        <v>169</v>
      </c>
      <c r="F36" s="233" t="s">
        <v>170</v>
      </c>
      <c r="G36" s="233" t="s">
        <v>395</v>
      </c>
      <c r="H36" s="232" t="s">
        <v>163</v>
      </c>
      <c r="I36" s="232" t="s">
        <v>677</v>
      </c>
      <c r="J36" s="247"/>
      <c r="K36" s="15">
        <v>1</v>
      </c>
    </row>
    <row r="37" spans="1:11" ht="67.5" customHeight="1" x14ac:dyDescent="0.2">
      <c r="A37" s="448" t="s">
        <v>8</v>
      </c>
      <c r="B37" s="448" t="s">
        <v>16</v>
      </c>
      <c r="C37" s="448" t="s">
        <v>18</v>
      </c>
      <c r="D37" s="455" t="s">
        <v>171</v>
      </c>
      <c r="E37" s="447" t="s">
        <v>172</v>
      </c>
      <c r="F37" s="452" t="s">
        <v>173</v>
      </c>
      <c r="G37" s="448" t="s">
        <v>395</v>
      </c>
      <c r="H37" s="448" t="s">
        <v>163</v>
      </c>
      <c r="I37" s="448" t="s">
        <v>677</v>
      </c>
      <c r="J37" s="468"/>
      <c r="K37" s="15">
        <v>1</v>
      </c>
    </row>
    <row r="38" spans="1:11" x14ac:dyDescent="0.2">
      <c r="A38" s="451"/>
      <c r="B38" s="451"/>
      <c r="C38" s="451"/>
      <c r="D38" s="456"/>
      <c r="E38" s="447"/>
      <c r="F38" s="453"/>
      <c r="G38" s="451"/>
      <c r="H38" s="451"/>
      <c r="I38" s="451"/>
      <c r="J38" s="469"/>
    </row>
    <row r="39" spans="1:11" x14ac:dyDescent="0.2">
      <c r="A39" s="449"/>
      <c r="B39" s="449"/>
      <c r="C39" s="449"/>
      <c r="D39" s="457"/>
      <c r="E39" s="447"/>
      <c r="F39" s="454"/>
      <c r="G39" s="449"/>
      <c r="H39" s="449"/>
      <c r="I39" s="449"/>
      <c r="J39" s="470"/>
    </row>
    <row r="40" spans="1:11" ht="67.5" x14ac:dyDescent="0.2">
      <c r="A40" s="232" t="s">
        <v>8</v>
      </c>
      <c r="B40" s="232" t="s">
        <v>16</v>
      </c>
      <c r="C40" s="232" t="s">
        <v>19</v>
      </c>
      <c r="D40" s="235"/>
      <c r="E40" s="32" t="s">
        <v>174</v>
      </c>
      <c r="F40" s="232" t="s">
        <v>139</v>
      </c>
      <c r="G40" s="232" t="s">
        <v>394</v>
      </c>
      <c r="H40" s="27" t="s">
        <v>140</v>
      </c>
      <c r="I40" s="27" t="s">
        <v>140</v>
      </c>
      <c r="J40" s="247"/>
      <c r="K40" s="355">
        <f>SUM(K41:K58)/18</f>
        <v>0.83333333333333337</v>
      </c>
    </row>
    <row r="41" spans="1:11" ht="123.75" x14ac:dyDescent="0.2">
      <c r="A41" s="232" t="s">
        <v>8</v>
      </c>
      <c r="B41" s="232" t="s">
        <v>16</v>
      </c>
      <c r="C41" s="232" t="s">
        <v>19</v>
      </c>
      <c r="D41" s="232" t="s">
        <v>4</v>
      </c>
      <c r="E41" s="234" t="s">
        <v>175</v>
      </c>
      <c r="F41" s="234" t="s">
        <v>176</v>
      </c>
      <c r="G41" s="234" t="s">
        <v>394</v>
      </c>
      <c r="H41" s="232" t="s">
        <v>177</v>
      </c>
      <c r="I41" s="232" t="s">
        <v>689</v>
      </c>
      <c r="J41" s="247" t="s">
        <v>824</v>
      </c>
      <c r="K41" s="15">
        <v>1</v>
      </c>
    </row>
    <row r="42" spans="1:11" ht="80.25" customHeight="1" x14ac:dyDescent="0.2">
      <c r="A42" s="232" t="s">
        <v>8</v>
      </c>
      <c r="B42" s="232" t="s">
        <v>16</v>
      </c>
      <c r="C42" s="232" t="s">
        <v>19</v>
      </c>
      <c r="D42" s="232" t="s">
        <v>3</v>
      </c>
      <c r="E42" s="232" t="s">
        <v>178</v>
      </c>
      <c r="F42" s="232" t="s">
        <v>179</v>
      </c>
      <c r="G42" s="232" t="s">
        <v>392</v>
      </c>
      <c r="H42" s="232" t="s">
        <v>180</v>
      </c>
      <c r="I42" s="232" t="s">
        <v>690</v>
      </c>
      <c r="J42" s="247"/>
      <c r="K42" s="15">
        <v>1</v>
      </c>
    </row>
    <row r="43" spans="1:11" ht="78.75" x14ac:dyDescent="0.2">
      <c r="A43" s="232" t="s">
        <v>8</v>
      </c>
      <c r="B43" s="232" t="s">
        <v>16</v>
      </c>
      <c r="C43" s="232" t="s">
        <v>19</v>
      </c>
      <c r="D43" s="232" t="s">
        <v>5</v>
      </c>
      <c r="E43" s="232" t="s">
        <v>181</v>
      </c>
      <c r="F43" s="232" t="s">
        <v>139</v>
      </c>
      <c r="G43" s="232" t="s">
        <v>393</v>
      </c>
      <c r="H43" s="232" t="s">
        <v>182</v>
      </c>
      <c r="I43" s="232" t="s">
        <v>691</v>
      </c>
      <c r="J43" s="247"/>
      <c r="K43" s="15">
        <v>1</v>
      </c>
    </row>
    <row r="44" spans="1:11" ht="101.25" x14ac:dyDescent="0.2">
      <c r="A44" s="232" t="s">
        <v>8</v>
      </c>
      <c r="B44" s="232" t="s">
        <v>16</v>
      </c>
      <c r="C44" s="232" t="s">
        <v>19</v>
      </c>
      <c r="D44" s="232" t="s">
        <v>2</v>
      </c>
      <c r="E44" s="232" t="s">
        <v>183</v>
      </c>
      <c r="F44" s="232" t="s">
        <v>184</v>
      </c>
      <c r="G44" s="232" t="s">
        <v>393</v>
      </c>
      <c r="H44" s="232" t="s">
        <v>185</v>
      </c>
      <c r="I44" s="232" t="s">
        <v>692</v>
      </c>
      <c r="J44" s="247"/>
      <c r="K44" s="15">
        <v>1</v>
      </c>
    </row>
    <row r="45" spans="1:11" ht="78.75" x14ac:dyDescent="0.2">
      <c r="A45" s="232" t="s">
        <v>8</v>
      </c>
      <c r="B45" s="232" t="s">
        <v>16</v>
      </c>
      <c r="C45" s="232" t="s">
        <v>19</v>
      </c>
      <c r="D45" s="232" t="s">
        <v>11</v>
      </c>
      <c r="E45" s="232" t="s">
        <v>186</v>
      </c>
      <c r="F45" s="232" t="s">
        <v>187</v>
      </c>
      <c r="G45" s="232" t="s">
        <v>393</v>
      </c>
      <c r="H45" s="232" t="s">
        <v>188</v>
      </c>
      <c r="I45" s="232" t="s">
        <v>693</v>
      </c>
      <c r="J45" s="247"/>
      <c r="K45" s="15">
        <v>1</v>
      </c>
    </row>
    <row r="46" spans="1:11" ht="92.25" customHeight="1" x14ac:dyDescent="0.2">
      <c r="A46" s="232" t="s">
        <v>8</v>
      </c>
      <c r="B46" s="232" t="s">
        <v>16</v>
      </c>
      <c r="C46" s="232" t="s">
        <v>19</v>
      </c>
      <c r="D46" s="232" t="s">
        <v>12</v>
      </c>
      <c r="E46" s="232" t="s">
        <v>189</v>
      </c>
      <c r="F46" s="232" t="s">
        <v>190</v>
      </c>
      <c r="G46" s="232" t="s">
        <v>393</v>
      </c>
      <c r="H46" s="232" t="s">
        <v>191</v>
      </c>
      <c r="I46" s="232" t="s">
        <v>694</v>
      </c>
      <c r="J46" s="247"/>
      <c r="K46" s="15">
        <v>1</v>
      </c>
    </row>
    <row r="47" spans="1:11" ht="118.5" customHeight="1" x14ac:dyDescent="0.2">
      <c r="A47" s="232" t="s">
        <v>8</v>
      </c>
      <c r="B47" s="232" t="s">
        <v>16</v>
      </c>
      <c r="C47" s="232" t="s">
        <v>19</v>
      </c>
      <c r="D47" s="232" t="s">
        <v>171</v>
      </c>
      <c r="E47" s="232" t="s">
        <v>37</v>
      </c>
      <c r="F47" s="232" t="s">
        <v>137</v>
      </c>
      <c r="G47" s="232" t="s">
        <v>393</v>
      </c>
      <c r="H47" s="232" t="s">
        <v>38</v>
      </c>
      <c r="I47" s="232" t="s">
        <v>695</v>
      </c>
      <c r="J47" s="247"/>
      <c r="K47" s="15">
        <v>1</v>
      </c>
    </row>
    <row r="48" spans="1:11" ht="78.75" x14ac:dyDescent="0.2">
      <c r="A48" s="232" t="s">
        <v>8</v>
      </c>
      <c r="B48" s="232" t="s">
        <v>16</v>
      </c>
      <c r="C48" s="232" t="s">
        <v>19</v>
      </c>
      <c r="D48" s="232" t="s">
        <v>39</v>
      </c>
      <c r="E48" s="232" t="s">
        <v>40</v>
      </c>
      <c r="F48" s="232" t="s">
        <v>190</v>
      </c>
      <c r="G48" s="232" t="s">
        <v>393</v>
      </c>
      <c r="H48" s="232" t="s">
        <v>41</v>
      </c>
      <c r="I48" s="232" t="s">
        <v>701</v>
      </c>
      <c r="J48" s="247"/>
      <c r="K48" s="15">
        <v>1</v>
      </c>
    </row>
    <row r="49" spans="1:11" ht="112.5" x14ac:dyDescent="0.2">
      <c r="A49" s="232" t="s">
        <v>8</v>
      </c>
      <c r="B49" s="232" t="s">
        <v>16</v>
      </c>
      <c r="C49" s="232" t="s">
        <v>19</v>
      </c>
      <c r="D49" s="232" t="s">
        <v>42</v>
      </c>
      <c r="E49" s="232" t="s">
        <v>43</v>
      </c>
      <c r="F49" s="232" t="s">
        <v>139</v>
      </c>
      <c r="G49" s="232" t="s">
        <v>393</v>
      </c>
      <c r="H49" s="232" t="s">
        <v>44</v>
      </c>
      <c r="I49" s="232" t="s">
        <v>696</v>
      </c>
      <c r="J49" s="247"/>
      <c r="K49" s="15">
        <v>1</v>
      </c>
    </row>
    <row r="50" spans="1:11" ht="90" x14ac:dyDescent="0.2">
      <c r="A50" s="232" t="s">
        <v>8</v>
      </c>
      <c r="B50" s="232" t="s">
        <v>16</v>
      </c>
      <c r="C50" s="232" t="s">
        <v>19</v>
      </c>
      <c r="D50" s="232" t="s">
        <v>23</v>
      </c>
      <c r="E50" s="232" t="s">
        <v>45</v>
      </c>
      <c r="F50" s="232" t="s">
        <v>139</v>
      </c>
      <c r="G50" s="232" t="s">
        <v>393</v>
      </c>
      <c r="H50" s="232" t="s">
        <v>46</v>
      </c>
      <c r="I50" s="232" t="s">
        <v>697</v>
      </c>
      <c r="J50" s="247"/>
      <c r="K50" s="15">
        <v>1</v>
      </c>
    </row>
    <row r="51" spans="1:11" ht="62.25" customHeight="1" x14ac:dyDescent="0.2">
      <c r="A51" s="232" t="s">
        <v>8</v>
      </c>
      <c r="B51" s="232" t="s">
        <v>16</v>
      </c>
      <c r="C51" s="232" t="s">
        <v>19</v>
      </c>
      <c r="D51" s="232" t="s">
        <v>24</v>
      </c>
      <c r="E51" s="232" t="s">
        <v>47</v>
      </c>
      <c r="F51" s="232" t="s">
        <v>139</v>
      </c>
      <c r="G51" s="232" t="s">
        <v>393</v>
      </c>
      <c r="H51" s="232" t="s">
        <v>48</v>
      </c>
      <c r="I51" s="232" t="s">
        <v>698</v>
      </c>
      <c r="J51" s="247"/>
      <c r="K51" s="15">
        <v>1</v>
      </c>
    </row>
    <row r="52" spans="1:11" ht="135" x14ac:dyDescent="0.2">
      <c r="A52" s="232" t="s">
        <v>8</v>
      </c>
      <c r="B52" s="232" t="s">
        <v>16</v>
      </c>
      <c r="C52" s="232" t="s">
        <v>19</v>
      </c>
      <c r="D52" s="232" t="s">
        <v>25</v>
      </c>
      <c r="E52" s="232" t="s">
        <v>49</v>
      </c>
      <c r="F52" s="232" t="s">
        <v>139</v>
      </c>
      <c r="G52" s="232" t="s">
        <v>393</v>
      </c>
      <c r="H52" s="233" t="s">
        <v>50</v>
      </c>
      <c r="I52" s="233" t="s">
        <v>799</v>
      </c>
      <c r="J52" s="247"/>
      <c r="K52" s="15">
        <v>1</v>
      </c>
    </row>
    <row r="53" spans="1:11" x14ac:dyDescent="0.2">
      <c r="A53" s="448" t="s">
        <v>8</v>
      </c>
      <c r="B53" s="448" t="s">
        <v>16</v>
      </c>
      <c r="C53" s="448" t="s">
        <v>19</v>
      </c>
      <c r="D53" s="448" t="s">
        <v>26</v>
      </c>
      <c r="E53" s="448" t="s">
        <v>51</v>
      </c>
      <c r="F53" s="448" t="s">
        <v>139</v>
      </c>
      <c r="G53" s="448" t="s">
        <v>393</v>
      </c>
      <c r="H53" s="452" t="s">
        <v>194</v>
      </c>
      <c r="I53" s="452" t="s">
        <v>699</v>
      </c>
      <c r="J53" s="447"/>
    </row>
    <row r="54" spans="1:11" x14ac:dyDescent="0.2">
      <c r="A54" s="451"/>
      <c r="B54" s="451"/>
      <c r="C54" s="451"/>
      <c r="D54" s="451"/>
      <c r="E54" s="451"/>
      <c r="F54" s="451"/>
      <c r="G54" s="451"/>
      <c r="H54" s="453"/>
      <c r="I54" s="453"/>
      <c r="J54" s="447"/>
    </row>
    <row r="55" spans="1:11" x14ac:dyDescent="0.2">
      <c r="A55" s="451"/>
      <c r="B55" s="451"/>
      <c r="C55" s="451"/>
      <c r="D55" s="451"/>
      <c r="E55" s="451"/>
      <c r="F55" s="451"/>
      <c r="G55" s="451"/>
      <c r="H55" s="453"/>
      <c r="I55" s="453"/>
      <c r="J55" s="447"/>
    </row>
    <row r="56" spans="1:11" ht="157.5" customHeight="1" x14ac:dyDescent="0.2">
      <c r="A56" s="449"/>
      <c r="B56" s="449"/>
      <c r="C56" s="449"/>
      <c r="D56" s="449"/>
      <c r="E56" s="449"/>
      <c r="F56" s="449"/>
      <c r="G56" s="449"/>
      <c r="H56" s="454"/>
      <c r="I56" s="454"/>
      <c r="J56" s="447"/>
      <c r="K56" s="15">
        <v>1</v>
      </c>
    </row>
    <row r="57" spans="1:11" ht="56.25" x14ac:dyDescent="0.2">
      <c r="A57" s="232" t="s">
        <v>8</v>
      </c>
      <c r="B57" s="232" t="s">
        <v>16</v>
      </c>
      <c r="C57" s="232" t="s">
        <v>19</v>
      </c>
      <c r="D57" s="232" t="s">
        <v>27</v>
      </c>
      <c r="E57" s="232" t="s">
        <v>52</v>
      </c>
      <c r="F57" s="232" t="s">
        <v>139</v>
      </c>
      <c r="G57" s="232" t="s">
        <v>393</v>
      </c>
      <c r="H57" s="234" t="s">
        <v>53</v>
      </c>
      <c r="I57" s="232" t="s">
        <v>702</v>
      </c>
      <c r="J57" s="247"/>
      <c r="K57" s="15">
        <v>1</v>
      </c>
    </row>
    <row r="58" spans="1:11" ht="56.25" x14ac:dyDescent="0.2">
      <c r="A58" s="232" t="s">
        <v>8</v>
      </c>
      <c r="B58" s="232" t="s">
        <v>16</v>
      </c>
      <c r="C58" s="232" t="s">
        <v>19</v>
      </c>
      <c r="D58" s="232" t="s">
        <v>28</v>
      </c>
      <c r="E58" s="232" t="s">
        <v>54</v>
      </c>
      <c r="F58" s="232" t="s">
        <v>190</v>
      </c>
      <c r="G58" s="232" t="s">
        <v>393</v>
      </c>
      <c r="H58" s="232" t="s">
        <v>55</v>
      </c>
      <c r="I58" s="232" t="s">
        <v>700</v>
      </c>
      <c r="J58" s="247"/>
      <c r="K58" s="15">
        <v>1</v>
      </c>
    </row>
    <row r="59" spans="1:11" ht="120.75" customHeight="1" x14ac:dyDescent="0.2">
      <c r="A59" s="232" t="s">
        <v>8</v>
      </c>
      <c r="B59" s="232" t="s">
        <v>16</v>
      </c>
      <c r="C59" s="232" t="s">
        <v>20</v>
      </c>
      <c r="D59" s="232"/>
      <c r="E59" s="32" t="s">
        <v>347</v>
      </c>
      <c r="F59" s="232" t="s">
        <v>139</v>
      </c>
      <c r="G59" s="232" t="s">
        <v>393</v>
      </c>
      <c r="H59" s="232" t="s">
        <v>140</v>
      </c>
      <c r="I59" s="232" t="s">
        <v>140</v>
      </c>
      <c r="J59" s="247"/>
      <c r="K59" s="15">
        <f>SUM(K60:K62)/3</f>
        <v>1</v>
      </c>
    </row>
    <row r="60" spans="1:11" ht="101.25" x14ac:dyDescent="0.2">
      <c r="A60" s="232" t="s">
        <v>8</v>
      </c>
      <c r="B60" s="232" t="s">
        <v>16</v>
      </c>
      <c r="C60" s="232" t="s">
        <v>20</v>
      </c>
      <c r="D60" s="232" t="s">
        <v>4</v>
      </c>
      <c r="E60" s="232" t="s">
        <v>348</v>
      </c>
      <c r="F60" s="232" t="s">
        <v>147</v>
      </c>
      <c r="G60" s="232" t="s">
        <v>393</v>
      </c>
      <c r="H60" s="232" t="s">
        <v>56</v>
      </c>
      <c r="I60" s="232" t="s">
        <v>794</v>
      </c>
      <c r="J60" s="247"/>
      <c r="K60" s="15">
        <v>1</v>
      </c>
    </row>
    <row r="61" spans="1:11" ht="101.25" x14ac:dyDescent="0.2">
      <c r="A61" s="232" t="s">
        <v>8</v>
      </c>
      <c r="B61" s="232" t="s">
        <v>16</v>
      </c>
      <c r="C61" s="232" t="s">
        <v>20</v>
      </c>
      <c r="D61" s="232" t="s">
        <v>3</v>
      </c>
      <c r="E61" s="232" t="s">
        <v>57</v>
      </c>
      <c r="F61" s="232" t="s">
        <v>137</v>
      </c>
      <c r="G61" s="232" t="s">
        <v>393</v>
      </c>
      <c r="H61" s="232" t="s">
        <v>58</v>
      </c>
      <c r="I61" s="232" t="s">
        <v>703</v>
      </c>
      <c r="J61" s="247"/>
      <c r="K61" s="15">
        <v>1</v>
      </c>
    </row>
    <row r="62" spans="1:11" ht="101.25" x14ac:dyDescent="0.2">
      <c r="A62" s="232" t="s">
        <v>8</v>
      </c>
      <c r="B62" s="232" t="s">
        <v>16</v>
      </c>
      <c r="C62" s="232" t="s">
        <v>20</v>
      </c>
      <c r="D62" s="232" t="s">
        <v>5</v>
      </c>
      <c r="E62" s="232" t="s">
        <v>59</v>
      </c>
      <c r="F62" s="232" t="s">
        <v>137</v>
      </c>
      <c r="G62" s="232" t="s">
        <v>393</v>
      </c>
      <c r="H62" s="232" t="s">
        <v>58</v>
      </c>
      <c r="I62" s="232" t="s">
        <v>704</v>
      </c>
      <c r="J62" s="247"/>
      <c r="K62" s="15">
        <v>1</v>
      </c>
    </row>
    <row r="63" spans="1:11" ht="67.5" x14ac:dyDescent="0.2">
      <c r="A63" s="232" t="s">
        <v>8</v>
      </c>
      <c r="B63" s="232" t="s">
        <v>16</v>
      </c>
      <c r="C63" s="232" t="s">
        <v>21</v>
      </c>
      <c r="D63" s="232"/>
      <c r="E63" s="32" t="s">
        <v>60</v>
      </c>
      <c r="F63" s="232" t="s">
        <v>139</v>
      </c>
      <c r="G63" s="232" t="s">
        <v>393</v>
      </c>
      <c r="H63" s="232" t="s">
        <v>61</v>
      </c>
      <c r="I63" s="232" t="s">
        <v>720</v>
      </c>
      <c r="J63" s="247"/>
      <c r="K63" s="355">
        <f>SUM(K64:K78)/15</f>
        <v>0.8666666666666667</v>
      </c>
    </row>
    <row r="64" spans="1:11" ht="90" x14ac:dyDescent="0.2">
      <c r="A64" s="232" t="s">
        <v>8</v>
      </c>
      <c r="B64" s="232" t="s">
        <v>16</v>
      </c>
      <c r="C64" s="232" t="s">
        <v>21</v>
      </c>
      <c r="D64" s="232" t="s">
        <v>4</v>
      </c>
      <c r="E64" s="232" t="s">
        <v>62</v>
      </c>
      <c r="F64" s="232" t="s">
        <v>63</v>
      </c>
      <c r="G64" s="232" t="s">
        <v>393</v>
      </c>
      <c r="H64" s="232" t="s">
        <v>64</v>
      </c>
      <c r="I64" s="232" t="s">
        <v>705</v>
      </c>
      <c r="J64" s="247"/>
      <c r="K64" s="15">
        <v>1</v>
      </c>
    </row>
    <row r="65" spans="1:11" ht="67.5" x14ac:dyDescent="0.2">
      <c r="A65" s="232" t="s">
        <v>8</v>
      </c>
      <c r="B65" s="232" t="s">
        <v>16</v>
      </c>
      <c r="C65" s="232" t="s">
        <v>21</v>
      </c>
      <c r="D65" s="232" t="s">
        <v>3</v>
      </c>
      <c r="E65" s="232" t="s">
        <v>65</v>
      </c>
      <c r="F65" s="232" t="s">
        <v>190</v>
      </c>
      <c r="G65" s="232" t="s">
        <v>393</v>
      </c>
      <c r="H65" s="232" t="s">
        <v>61</v>
      </c>
      <c r="I65" s="232" t="s">
        <v>706</v>
      </c>
      <c r="J65" s="247"/>
      <c r="K65" s="15">
        <v>1</v>
      </c>
    </row>
    <row r="66" spans="1:11" ht="101.25" x14ac:dyDescent="0.2">
      <c r="A66" s="232" t="s">
        <v>8</v>
      </c>
      <c r="B66" s="232" t="s">
        <v>16</v>
      </c>
      <c r="C66" s="232" t="s">
        <v>21</v>
      </c>
      <c r="D66" s="232" t="s">
        <v>5</v>
      </c>
      <c r="E66" s="232" t="s">
        <v>66</v>
      </c>
      <c r="F66" s="232" t="s">
        <v>190</v>
      </c>
      <c r="G66" s="232" t="s">
        <v>393</v>
      </c>
      <c r="H66" s="232" t="s">
        <v>55</v>
      </c>
      <c r="I66" s="232" t="s">
        <v>707</v>
      </c>
      <c r="J66" s="247"/>
      <c r="K66" s="15">
        <v>1</v>
      </c>
    </row>
    <row r="67" spans="1:11" ht="78.75" x14ac:dyDescent="0.2">
      <c r="A67" s="232" t="s">
        <v>8</v>
      </c>
      <c r="B67" s="232" t="s">
        <v>16</v>
      </c>
      <c r="C67" s="232" t="s">
        <v>21</v>
      </c>
      <c r="D67" s="232" t="s">
        <v>2</v>
      </c>
      <c r="E67" s="232" t="s">
        <v>67</v>
      </c>
      <c r="F67" s="232" t="s">
        <v>190</v>
      </c>
      <c r="G67" s="232" t="s">
        <v>393</v>
      </c>
      <c r="H67" s="232" t="s">
        <v>68</v>
      </c>
      <c r="I67" s="232" t="s">
        <v>708</v>
      </c>
      <c r="J67" s="247"/>
      <c r="K67" s="15">
        <v>1</v>
      </c>
    </row>
    <row r="68" spans="1:11" ht="78.75" x14ac:dyDescent="0.2">
      <c r="A68" s="232" t="s">
        <v>8</v>
      </c>
      <c r="B68" s="232" t="s">
        <v>16</v>
      </c>
      <c r="C68" s="232" t="s">
        <v>21</v>
      </c>
      <c r="D68" s="232" t="s">
        <v>11</v>
      </c>
      <c r="E68" s="232" t="s">
        <v>69</v>
      </c>
      <c r="F68" s="232" t="s">
        <v>190</v>
      </c>
      <c r="G68" s="232" t="s">
        <v>393</v>
      </c>
      <c r="H68" s="232" t="s">
        <v>70</v>
      </c>
      <c r="I68" s="232" t="s">
        <v>709</v>
      </c>
      <c r="J68" s="247"/>
      <c r="K68" s="15">
        <v>1</v>
      </c>
    </row>
    <row r="69" spans="1:11" ht="67.5" x14ac:dyDescent="0.2">
      <c r="A69" s="232" t="s">
        <v>8</v>
      </c>
      <c r="B69" s="232" t="s">
        <v>16</v>
      </c>
      <c r="C69" s="232" t="s">
        <v>21</v>
      </c>
      <c r="D69" s="232" t="s">
        <v>12</v>
      </c>
      <c r="E69" s="232" t="s">
        <v>71</v>
      </c>
      <c r="F69" s="232" t="s">
        <v>190</v>
      </c>
      <c r="G69" s="232" t="s">
        <v>393</v>
      </c>
      <c r="H69" s="232" t="s">
        <v>72</v>
      </c>
      <c r="I69" s="232" t="s">
        <v>710</v>
      </c>
      <c r="J69" s="247"/>
      <c r="K69" s="15">
        <v>1</v>
      </c>
    </row>
    <row r="70" spans="1:11" ht="90" x14ac:dyDescent="0.2">
      <c r="A70" s="232" t="s">
        <v>8</v>
      </c>
      <c r="B70" s="232" t="s">
        <v>16</v>
      </c>
      <c r="C70" s="232" t="s">
        <v>21</v>
      </c>
      <c r="D70" s="232" t="s">
        <v>171</v>
      </c>
      <c r="E70" s="232" t="s">
        <v>261</v>
      </c>
      <c r="F70" s="232" t="s">
        <v>190</v>
      </c>
      <c r="G70" s="232" t="s">
        <v>393</v>
      </c>
      <c r="H70" s="232" t="s">
        <v>73</v>
      </c>
      <c r="I70" s="232" t="s">
        <v>711</v>
      </c>
      <c r="J70" s="247"/>
      <c r="K70" s="15">
        <v>1</v>
      </c>
    </row>
    <row r="71" spans="1:11" ht="136.5" customHeight="1" x14ac:dyDescent="0.2">
      <c r="A71" s="232" t="s">
        <v>8</v>
      </c>
      <c r="B71" s="232" t="s">
        <v>16</v>
      </c>
      <c r="C71" s="232" t="s">
        <v>21</v>
      </c>
      <c r="D71" s="232" t="s">
        <v>39</v>
      </c>
      <c r="E71" s="33" t="s">
        <v>74</v>
      </c>
      <c r="F71" s="232" t="s">
        <v>190</v>
      </c>
      <c r="G71" s="232" t="s">
        <v>393</v>
      </c>
      <c r="H71" s="232" t="s">
        <v>75</v>
      </c>
      <c r="I71" s="233" t="s">
        <v>712</v>
      </c>
      <c r="J71" s="247"/>
      <c r="K71" s="15">
        <v>1</v>
      </c>
    </row>
    <row r="72" spans="1:11" ht="67.5" x14ac:dyDescent="0.2">
      <c r="A72" s="232" t="s">
        <v>8</v>
      </c>
      <c r="B72" s="232" t="s">
        <v>16</v>
      </c>
      <c r="C72" s="232" t="s">
        <v>21</v>
      </c>
      <c r="D72" s="235" t="s">
        <v>42</v>
      </c>
      <c r="E72" s="232" t="s">
        <v>33</v>
      </c>
      <c r="F72" s="27" t="s">
        <v>190</v>
      </c>
      <c r="G72" s="232" t="s">
        <v>393</v>
      </c>
      <c r="H72" s="232" t="s">
        <v>61</v>
      </c>
      <c r="I72" s="232" t="s">
        <v>713</v>
      </c>
      <c r="J72" s="247"/>
      <c r="K72" s="15">
        <v>1</v>
      </c>
    </row>
    <row r="73" spans="1:11" ht="56.25" x14ac:dyDescent="0.2">
      <c r="A73" s="232" t="s">
        <v>8</v>
      </c>
      <c r="B73" s="232" t="s">
        <v>16</v>
      </c>
      <c r="C73" s="232" t="s">
        <v>21</v>
      </c>
      <c r="D73" s="232" t="s">
        <v>23</v>
      </c>
      <c r="E73" s="232" t="s">
        <v>76</v>
      </c>
      <c r="F73" s="232" t="s">
        <v>190</v>
      </c>
      <c r="G73" s="232" t="s">
        <v>393</v>
      </c>
      <c r="H73" s="232" t="s">
        <v>77</v>
      </c>
      <c r="I73" s="236" t="s">
        <v>714</v>
      </c>
      <c r="J73" s="247"/>
      <c r="K73" s="15">
        <v>0</v>
      </c>
    </row>
    <row r="74" spans="1:11" ht="67.5" x14ac:dyDescent="0.2">
      <c r="A74" s="232" t="s">
        <v>8</v>
      </c>
      <c r="B74" s="232" t="s">
        <v>16</v>
      </c>
      <c r="C74" s="232" t="s">
        <v>21</v>
      </c>
      <c r="D74" s="232" t="s">
        <v>24</v>
      </c>
      <c r="E74" s="232" t="s">
        <v>78</v>
      </c>
      <c r="F74" s="232" t="s">
        <v>190</v>
      </c>
      <c r="G74" s="232" t="s">
        <v>393</v>
      </c>
      <c r="H74" s="232" t="s">
        <v>61</v>
      </c>
      <c r="I74" s="232" t="s">
        <v>800</v>
      </c>
      <c r="J74" s="249" t="s">
        <v>798</v>
      </c>
      <c r="K74" s="15">
        <v>0</v>
      </c>
    </row>
    <row r="75" spans="1:11" ht="45" x14ac:dyDescent="0.2">
      <c r="A75" s="232" t="s">
        <v>8</v>
      </c>
      <c r="B75" s="232" t="s">
        <v>16</v>
      </c>
      <c r="C75" s="232" t="s">
        <v>21</v>
      </c>
      <c r="D75" s="232" t="s">
        <v>25</v>
      </c>
      <c r="E75" s="233" t="s">
        <v>79</v>
      </c>
      <c r="F75" s="232" t="s">
        <v>190</v>
      </c>
      <c r="G75" s="232" t="s">
        <v>393</v>
      </c>
      <c r="H75" s="232" t="s">
        <v>80</v>
      </c>
      <c r="I75" s="233" t="s">
        <v>715</v>
      </c>
      <c r="J75" s="247"/>
      <c r="K75" s="15">
        <v>1</v>
      </c>
    </row>
    <row r="76" spans="1:11" ht="56.25" x14ac:dyDescent="0.2">
      <c r="A76" s="232" t="s">
        <v>8</v>
      </c>
      <c r="B76" s="232" t="s">
        <v>16</v>
      </c>
      <c r="C76" s="232" t="s">
        <v>21</v>
      </c>
      <c r="D76" s="235" t="s">
        <v>26</v>
      </c>
      <c r="E76" s="232" t="s">
        <v>32</v>
      </c>
      <c r="F76" s="27" t="s">
        <v>190</v>
      </c>
      <c r="G76" s="232" t="s">
        <v>393</v>
      </c>
      <c r="H76" s="232" t="s">
        <v>81</v>
      </c>
      <c r="I76" s="232" t="s">
        <v>717</v>
      </c>
      <c r="J76" s="247"/>
      <c r="K76" s="15">
        <v>1</v>
      </c>
    </row>
    <row r="77" spans="1:11" ht="56.25" x14ac:dyDescent="0.2">
      <c r="A77" s="232" t="s">
        <v>8</v>
      </c>
      <c r="B77" s="232" t="s">
        <v>16</v>
      </c>
      <c r="C77" s="232" t="s">
        <v>21</v>
      </c>
      <c r="D77" s="232" t="s">
        <v>27</v>
      </c>
      <c r="E77" s="232" t="s">
        <v>82</v>
      </c>
      <c r="F77" s="232" t="s">
        <v>190</v>
      </c>
      <c r="G77" s="232" t="s">
        <v>393</v>
      </c>
      <c r="H77" s="232" t="s">
        <v>83</v>
      </c>
      <c r="I77" s="232" t="s">
        <v>716</v>
      </c>
      <c r="J77" s="247"/>
      <c r="K77" s="15">
        <v>1</v>
      </c>
    </row>
    <row r="78" spans="1:11" ht="94.5" customHeight="1" x14ac:dyDescent="0.2">
      <c r="A78" s="232" t="s">
        <v>8</v>
      </c>
      <c r="B78" s="232" t="s">
        <v>16</v>
      </c>
      <c r="C78" s="232" t="s">
        <v>21</v>
      </c>
      <c r="D78" s="235" t="s">
        <v>28</v>
      </c>
      <c r="E78" s="233" t="s">
        <v>34</v>
      </c>
      <c r="F78" s="27" t="s">
        <v>190</v>
      </c>
      <c r="G78" s="232" t="s">
        <v>393</v>
      </c>
      <c r="H78" s="232" t="s">
        <v>84</v>
      </c>
      <c r="I78" s="233" t="s">
        <v>718</v>
      </c>
      <c r="J78" s="247"/>
      <c r="K78" s="15">
        <v>1</v>
      </c>
    </row>
    <row r="79" spans="1:11" ht="67.5" x14ac:dyDescent="0.2">
      <c r="A79" s="232" t="s">
        <v>8</v>
      </c>
      <c r="B79" s="232" t="s">
        <v>16</v>
      </c>
      <c r="C79" s="232" t="s">
        <v>22</v>
      </c>
      <c r="D79" s="232"/>
      <c r="E79" s="32" t="s">
        <v>85</v>
      </c>
      <c r="F79" s="232" t="s">
        <v>139</v>
      </c>
      <c r="G79" s="232" t="s">
        <v>393</v>
      </c>
      <c r="H79" s="232" t="s">
        <v>140</v>
      </c>
      <c r="I79" s="232" t="s">
        <v>140</v>
      </c>
      <c r="J79" s="247"/>
      <c r="K79" s="15">
        <f>SUM(K80,K82:K99)/19</f>
        <v>0.63157894736842102</v>
      </c>
    </row>
    <row r="80" spans="1:11" ht="135" x14ac:dyDescent="0.2">
      <c r="A80" s="232" t="s">
        <v>8</v>
      </c>
      <c r="B80" s="232" t="s">
        <v>16</v>
      </c>
      <c r="C80" s="232" t="s">
        <v>22</v>
      </c>
      <c r="D80" s="232" t="s">
        <v>4</v>
      </c>
      <c r="E80" s="232" t="s">
        <v>86</v>
      </c>
      <c r="F80" s="232" t="s">
        <v>87</v>
      </c>
      <c r="G80" s="232" t="s">
        <v>141</v>
      </c>
      <c r="H80" s="232" t="s">
        <v>88</v>
      </c>
      <c r="I80" s="232" t="s">
        <v>719</v>
      </c>
      <c r="J80" s="247"/>
      <c r="K80" s="15">
        <v>1</v>
      </c>
    </row>
    <row r="81" spans="1:11" ht="12.75" customHeight="1" x14ac:dyDescent="0.2">
      <c r="A81" s="447" t="s">
        <v>8</v>
      </c>
      <c r="B81" s="447" t="s">
        <v>16</v>
      </c>
      <c r="C81" s="447" t="s">
        <v>22</v>
      </c>
      <c r="D81" s="447" t="s">
        <v>3</v>
      </c>
      <c r="E81" s="447" t="s">
        <v>89</v>
      </c>
      <c r="F81" s="448" t="s">
        <v>90</v>
      </c>
      <c r="G81" s="448" t="s">
        <v>141</v>
      </c>
      <c r="H81" s="448" t="s">
        <v>91</v>
      </c>
      <c r="I81" s="447" t="s">
        <v>721</v>
      </c>
      <c r="J81" s="447"/>
    </row>
    <row r="82" spans="1:11" ht="81.75" customHeight="1" x14ac:dyDescent="0.2">
      <c r="A82" s="447"/>
      <c r="B82" s="447"/>
      <c r="C82" s="447"/>
      <c r="D82" s="447"/>
      <c r="E82" s="447"/>
      <c r="F82" s="449"/>
      <c r="G82" s="449"/>
      <c r="H82" s="449"/>
      <c r="I82" s="447"/>
      <c r="J82" s="447"/>
      <c r="K82" s="15">
        <v>1</v>
      </c>
    </row>
    <row r="83" spans="1:11" ht="112.5" x14ac:dyDescent="0.2">
      <c r="A83" s="232" t="s">
        <v>8</v>
      </c>
      <c r="B83" s="232" t="s">
        <v>16</v>
      </c>
      <c r="C83" s="232" t="s">
        <v>22</v>
      </c>
      <c r="D83" s="232" t="s">
        <v>5</v>
      </c>
      <c r="E83" s="232" t="s">
        <v>92</v>
      </c>
      <c r="F83" s="232" t="s">
        <v>93</v>
      </c>
      <c r="G83" s="232" t="s">
        <v>94</v>
      </c>
      <c r="H83" s="232" t="s">
        <v>95</v>
      </c>
      <c r="I83" s="232" t="s">
        <v>722</v>
      </c>
      <c r="J83" s="247"/>
      <c r="K83" s="15">
        <v>1</v>
      </c>
    </row>
    <row r="84" spans="1:11" ht="67.5" x14ac:dyDescent="0.2">
      <c r="A84" s="232" t="s">
        <v>8</v>
      </c>
      <c r="B84" s="232" t="s">
        <v>16</v>
      </c>
      <c r="C84" s="232" t="s">
        <v>22</v>
      </c>
      <c r="D84" s="232" t="s">
        <v>2</v>
      </c>
      <c r="E84" s="233" t="s">
        <v>96</v>
      </c>
      <c r="F84" s="232" t="s">
        <v>97</v>
      </c>
      <c r="G84" s="232"/>
      <c r="H84" s="232"/>
      <c r="I84" s="232" t="s">
        <v>801</v>
      </c>
      <c r="J84" s="247"/>
      <c r="K84" s="15">
        <v>1</v>
      </c>
    </row>
    <row r="85" spans="1:11" ht="202.5" x14ac:dyDescent="0.2">
      <c r="A85" s="232" t="s">
        <v>8</v>
      </c>
      <c r="B85" s="232" t="s">
        <v>16</v>
      </c>
      <c r="C85" s="232" t="s">
        <v>22</v>
      </c>
      <c r="D85" s="235" t="s">
        <v>11</v>
      </c>
      <c r="E85" s="233" t="s">
        <v>35</v>
      </c>
      <c r="F85" s="27" t="s">
        <v>98</v>
      </c>
      <c r="G85" s="232" t="s">
        <v>141</v>
      </c>
      <c r="H85" s="232" t="s">
        <v>99</v>
      </c>
      <c r="I85" s="233" t="s">
        <v>723</v>
      </c>
      <c r="J85" s="247"/>
      <c r="K85" s="15">
        <v>1</v>
      </c>
    </row>
    <row r="86" spans="1:11" ht="213.75" x14ac:dyDescent="0.2">
      <c r="A86" s="232">
        <v>9</v>
      </c>
      <c r="B86" s="232">
        <v>1</v>
      </c>
      <c r="C86" s="232">
        <v>7</v>
      </c>
      <c r="D86" s="235">
        <v>6</v>
      </c>
      <c r="E86" s="233" t="s">
        <v>36</v>
      </c>
      <c r="F86" s="27" t="s">
        <v>100</v>
      </c>
      <c r="G86" s="232" t="s">
        <v>141</v>
      </c>
      <c r="H86" s="232" t="s">
        <v>101</v>
      </c>
      <c r="I86" s="232" t="s">
        <v>731</v>
      </c>
      <c r="J86" s="247"/>
      <c r="K86" s="15">
        <v>1</v>
      </c>
    </row>
    <row r="87" spans="1:11" ht="22.5" x14ac:dyDescent="0.2">
      <c r="A87" s="447">
        <v>9</v>
      </c>
      <c r="B87" s="447">
        <v>1</v>
      </c>
      <c r="C87" s="447">
        <v>7</v>
      </c>
      <c r="D87" s="450">
        <v>7</v>
      </c>
      <c r="E87" s="233" t="s">
        <v>102</v>
      </c>
      <c r="F87" s="448" t="s">
        <v>90</v>
      </c>
      <c r="G87" s="448" t="s">
        <v>396</v>
      </c>
      <c r="H87" s="448" t="s">
        <v>103</v>
      </c>
      <c r="I87" s="448" t="s">
        <v>732</v>
      </c>
      <c r="J87" s="247"/>
    </row>
    <row r="88" spans="1:11" ht="45" x14ac:dyDescent="0.2">
      <c r="A88" s="447"/>
      <c r="B88" s="447"/>
      <c r="C88" s="447"/>
      <c r="D88" s="450"/>
      <c r="E88" s="40" t="s">
        <v>192</v>
      </c>
      <c r="F88" s="449"/>
      <c r="G88" s="449"/>
      <c r="H88" s="449"/>
      <c r="I88" s="449"/>
      <c r="J88" s="247"/>
      <c r="K88" s="15">
        <v>1</v>
      </c>
    </row>
    <row r="89" spans="1:11" x14ac:dyDescent="0.2">
      <c r="A89" s="447" t="s">
        <v>8</v>
      </c>
      <c r="B89" s="447" t="s">
        <v>16</v>
      </c>
      <c r="C89" s="447" t="s">
        <v>22</v>
      </c>
      <c r="D89" s="447" t="s">
        <v>39</v>
      </c>
      <c r="E89" s="449" t="s">
        <v>195</v>
      </c>
      <c r="F89" s="448" t="s">
        <v>100</v>
      </c>
      <c r="G89" s="448" t="s">
        <v>141</v>
      </c>
      <c r="H89" s="448" t="s">
        <v>103</v>
      </c>
      <c r="I89" s="448" t="s">
        <v>730</v>
      </c>
      <c r="J89" s="247"/>
    </row>
    <row r="90" spans="1:11" ht="77.25" customHeight="1" x14ac:dyDescent="0.2">
      <c r="A90" s="447"/>
      <c r="B90" s="447"/>
      <c r="C90" s="447"/>
      <c r="D90" s="447"/>
      <c r="E90" s="447"/>
      <c r="F90" s="449"/>
      <c r="G90" s="449"/>
      <c r="H90" s="449"/>
      <c r="I90" s="449"/>
      <c r="J90" s="247"/>
      <c r="K90" s="15">
        <v>1</v>
      </c>
    </row>
    <row r="91" spans="1:11" ht="78.75" x14ac:dyDescent="0.2">
      <c r="A91" s="232" t="s">
        <v>8</v>
      </c>
      <c r="B91" s="232" t="s">
        <v>16</v>
      </c>
      <c r="C91" s="232" t="s">
        <v>22</v>
      </c>
      <c r="D91" s="232" t="s">
        <v>42</v>
      </c>
      <c r="E91" s="232" t="s">
        <v>196</v>
      </c>
      <c r="F91" s="232" t="s">
        <v>100</v>
      </c>
      <c r="G91" s="232" t="s">
        <v>396</v>
      </c>
      <c r="H91" s="232" t="s">
        <v>197</v>
      </c>
      <c r="I91" s="232" t="s">
        <v>803</v>
      </c>
      <c r="J91" s="247"/>
      <c r="K91" s="15">
        <v>0</v>
      </c>
    </row>
    <row r="92" spans="1:11" ht="112.5" x14ac:dyDescent="0.2">
      <c r="A92" s="232" t="s">
        <v>8</v>
      </c>
      <c r="B92" s="232" t="s">
        <v>16</v>
      </c>
      <c r="C92" s="232" t="s">
        <v>22</v>
      </c>
      <c r="D92" s="232" t="s">
        <v>23</v>
      </c>
      <c r="E92" s="233" t="s">
        <v>198</v>
      </c>
      <c r="F92" s="232" t="s">
        <v>139</v>
      </c>
      <c r="G92" s="232" t="s">
        <v>396</v>
      </c>
      <c r="H92" s="232" t="s">
        <v>199</v>
      </c>
      <c r="I92" s="233" t="s">
        <v>802</v>
      </c>
      <c r="J92" s="247"/>
      <c r="K92" s="15">
        <v>1</v>
      </c>
    </row>
    <row r="93" spans="1:11" ht="135" x14ac:dyDescent="0.2">
      <c r="A93" s="232" t="s">
        <v>8</v>
      </c>
      <c r="B93" s="232" t="s">
        <v>16</v>
      </c>
      <c r="C93" s="232" t="s">
        <v>22</v>
      </c>
      <c r="D93" s="235" t="s">
        <v>24</v>
      </c>
      <c r="E93" s="233" t="s">
        <v>193</v>
      </c>
      <c r="F93" s="27" t="s">
        <v>139</v>
      </c>
      <c r="G93" s="232" t="s">
        <v>141</v>
      </c>
      <c r="H93" s="232" t="s">
        <v>200</v>
      </c>
      <c r="I93" s="232" t="s">
        <v>733</v>
      </c>
      <c r="J93" s="247"/>
      <c r="K93" s="15">
        <v>1</v>
      </c>
    </row>
    <row r="94" spans="1:11" ht="135" x14ac:dyDescent="0.2">
      <c r="A94" s="232" t="s">
        <v>8</v>
      </c>
      <c r="B94" s="232" t="s">
        <v>16</v>
      </c>
      <c r="C94" s="232" t="s">
        <v>22</v>
      </c>
      <c r="D94" s="232" t="s">
        <v>25</v>
      </c>
      <c r="E94" s="232" t="s">
        <v>201</v>
      </c>
      <c r="F94" s="232" t="s">
        <v>202</v>
      </c>
      <c r="G94" s="232" t="s">
        <v>396</v>
      </c>
      <c r="H94" s="232" t="s">
        <v>203</v>
      </c>
      <c r="I94" s="232" t="s">
        <v>734</v>
      </c>
      <c r="J94" s="247"/>
      <c r="K94" s="15">
        <v>1</v>
      </c>
    </row>
    <row r="95" spans="1:11" ht="45" x14ac:dyDescent="0.2">
      <c r="A95" s="232" t="s">
        <v>8</v>
      </c>
      <c r="B95" s="232" t="s">
        <v>16</v>
      </c>
      <c r="C95" s="232" t="s">
        <v>22</v>
      </c>
      <c r="D95" s="232" t="s">
        <v>26</v>
      </c>
      <c r="E95" s="232" t="s">
        <v>204</v>
      </c>
      <c r="F95" s="232" t="s">
        <v>139</v>
      </c>
      <c r="G95" s="232" t="s">
        <v>396</v>
      </c>
      <c r="H95" s="232" t="s">
        <v>205</v>
      </c>
      <c r="I95" s="236" t="s">
        <v>205</v>
      </c>
      <c r="J95" s="247"/>
      <c r="K95" s="259">
        <v>0</v>
      </c>
    </row>
    <row r="96" spans="1:11" ht="157.5" x14ac:dyDescent="0.2">
      <c r="A96" s="232" t="s">
        <v>8</v>
      </c>
      <c r="B96" s="232" t="s">
        <v>16</v>
      </c>
      <c r="C96" s="232" t="s">
        <v>22</v>
      </c>
      <c r="D96" s="232" t="s">
        <v>27</v>
      </c>
      <c r="E96" s="232" t="s">
        <v>206</v>
      </c>
      <c r="F96" s="232" t="s">
        <v>207</v>
      </c>
      <c r="G96" s="232" t="s">
        <v>396</v>
      </c>
      <c r="H96" s="232" t="s">
        <v>208</v>
      </c>
      <c r="I96" s="236" t="s">
        <v>804</v>
      </c>
      <c r="J96" s="247"/>
      <c r="K96" s="15">
        <v>1</v>
      </c>
    </row>
    <row r="97" spans="1:11" ht="67.5" x14ac:dyDescent="0.2">
      <c r="A97" s="232" t="s">
        <v>8</v>
      </c>
      <c r="B97" s="232" t="s">
        <v>16</v>
      </c>
      <c r="C97" s="232" t="s">
        <v>22</v>
      </c>
      <c r="D97" s="232" t="s">
        <v>28</v>
      </c>
      <c r="E97" s="232" t="s">
        <v>209</v>
      </c>
      <c r="F97" s="232" t="s">
        <v>139</v>
      </c>
      <c r="G97" s="232" t="s">
        <v>210</v>
      </c>
      <c r="H97" s="232" t="s">
        <v>211</v>
      </c>
      <c r="I97" s="232" t="s">
        <v>805</v>
      </c>
      <c r="J97" s="247"/>
      <c r="K97" s="15">
        <v>0</v>
      </c>
    </row>
    <row r="98" spans="1:11" ht="56.25" x14ac:dyDescent="0.2">
      <c r="A98" s="232" t="s">
        <v>8</v>
      </c>
      <c r="B98" s="232" t="s">
        <v>16</v>
      </c>
      <c r="C98" s="232" t="s">
        <v>22</v>
      </c>
      <c r="D98" s="232" t="s">
        <v>29</v>
      </c>
      <c r="E98" s="232" t="s">
        <v>212</v>
      </c>
      <c r="F98" s="232" t="s">
        <v>139</v>
      </c>
      <c r="G98" s="232" t="s">
        <v>396</v>
      </c>
      <c r="H98" s="232" t="s">
        <v>213</v>
      </c>
      <c r="I98" s="232" t="s">
        <v>213</v>
      </c>
      <c r="J98" s="247"/>
      <c r="K98" s="15">
        <v>0</v>
      </c>
    </row>
    <row r="99" spans="1:11" ht="33.75" x14ac:dyDescent="0.2">
      <c r="A99" s="232" t="s">
        <v>8</v>
      </c>
      <c r="B99" s="232" t="s">
        <v>16</v>
      </c>
      <c r="C99" s="232" t="s">
        <v>22</v>
      </c>
      <c r="D99" s="232" t="s">
        <v>30</v>
      </c>
      <c r="E99" s="232" t="s">
        <v>214</v>
      </c>
      <c r="F99" s="232" t="s">
        <v>139</v>
      </c>
      <c r="G99" s="232" t="s">
        <v>396</v>
      </c>
      <c r="H99" s="232" t="s">
        <v>215</v>
      </c>
      <c r="I99" s="232" t="s">
        <v>215</v>
      </c>
      <c r="J99" s="247"/>
      <c r="K99" s="15">
        <v>0</v>
      </c>
    </row>
    <row r="100" spans="1:11" ht="33.75" x14ac:dyDescent="0.2">
      <c r="A100" s="232" t="s">
        <v>8</v>
      </c>
      <c r="B100" s="232" t="s">
        <v>16</v>
      </c>
      <c r="C100" s="232" t="s">
        <v>0</v>
      </c>
      <c r="D100" s="232"/>
      <c r="E100" s="32" t="s">
        <v>216</v>
      </c>
      <c r="F100" s="232" t="s">
        <v>139</v>
      </c>
      <c r="G100" s="232" t="s">
        <v>396</v>
      </c>
      <c r="H100" s="232" t="s">
        <v>215</v>
      </c>
      <c r="I100" s="232" t="s">
        <v>215</v>
      </c>
      <c r="J100" s="247"/>
      <c r="K100" s="15">
        <f>SUM(K101:K109)/8</f>
        <v>0.875</v>
      </c>
    </row>
    <row r="101" spans="1:11" ht="78.75" x14ac:dyDescent="0.2">
      <c r="A101" s="232" t="s">
        <v>8</v>
      </c>
      <c r="B101" s="232" t="s">
        <v>16</v>
      </c>
      <c r="C101" s="232" t="s">
        <v>0</v>
      </c>
      <c r="D101" s="232" t="s">
        <v>4</v>
      </c>
      <c r="E101" s="232" t="s">
        <v>217</v>
      </c>
      <c r="F101" s="232" t="s">
        <v>98</v>
      </c>
      <c r="G101" s="232" t="s">
        <v>396</v>
      </c>
      <c r="H101" s="232" t="s">
        <v>218</v>
      </c>
      <c r="I101" s="232" t="s">
        <v>729</v>
      </c>
      <c r="J101" s="43" t="s">
        <v>361</v>
      </c>
      <c r="K101" s="15">
        <v>1</v>
      </c>
    </row>
    <row r="102" spans="1:11" ht="78.75" x14ac:dyDescent="0.2">
      <c r="A102" s="232" t="s">
        <v>8</v>
      </c>
      <c r="B102" s="232" t="s">
        <v>16</v>
      </c>
      <c r="C102" s="232" t="s">
        <v>0</v>
      </c>
      <c r="D102" s="232" t="s">
        <v>3</v>
      </c>
      <c r="E102" s="232" t="s">
        <v>219</v>
      </c>
      <c r="F102" s="232" t="s">
        <v>100</v>
      </c>
      <c r="G102" s="232" t="s">
        <v>396</v>
      </c>
      <c r="H102" s="232" t="s">
        <v>220</v>
      </c>
      <c r="I102" s="232" t="s">
        <v>735</v>
      </c>
      <c r="J102" s="247"/>
      <c r="K102" s="15">
        <v>1</v>
      </c>
    </row>
    <row r="103" spans="1:11" ht="112.5" x14ac:dyDescent="0.2">
      <c r="A103" s="232" t="s">
        <v>8</v>
      </c>
      <c r="B103" s="232" t="s">
        <v>16</v>
      </c>
      <c r="C103" s="232" t="s">
        <v>0</v>
      </c>
      <c r="D103" s="232" t="s">
        <v>5</v>
      </c>
      <c r="E103" s="232" t="s">
        <v>221</v>
      </c>
      <c r="F103" s="232" t="s">
        <v>222</v>
      </c>
      <c r="G103" s="232" t="s">
        <v>223</v>
      </c>
      <c r="H103" s="232" t="s">
        <v>224</v>
      </c>
      <c r="I103" s="232" t="s">
        <v>728</v>
      </c>
      <c r="J103" s="74" t="s">
        <v>674</v>
      </c>
      <c r="K103" s="15">
        <v>0</v>
      </c>
    </row>
    <row r="104" spans="1:11" ht="78.75" x14ac:dyDescent="0.2">
      <c r="A104" s="232" t="s">
        <v>8</v>
      </c>
      <c r="B104" s="232" t="s">
        <v>16</v>
      </c>
      <c r="C104" s="232" t="s">
        <v>0</v>
      </c>
      <c r="D104" s="232" t="s">
        <v>2</v>
      </c>
      <c r="E104" s="232" t="s">
        <v>225</v>
      </c>
      <c r="F104" s="232" t="s">
        <v>100</v>
      </c>
      <c r="G104" s="232" t="s">
        <v>141</v>
      </c>
      <c r="H104" s="232" t="s">
        <v>226</v>
      </c>
      <c r="I104" s="232" t="s">
        <v>736</v>
      </c>
      <c r="J104" s="247"/>
      <c r="K104" s="15">
        <v>1</v>
      </c>
    </row>
    <row r="105" spans="1:11" ht="135" x14ac:dyDescent="0.2">
      <c r="A105" s="232" t="s">
        <v>8</v>
      </c>
      <c r="B105" s="232" t="s">
        <v>16</v>
      </c>
      <c r="C105" s="232" t="s">
        <v>0</v>
      </c>
      <c r="D105" s="232" t="s">
        <v>11</v>
      </c>
      <c r="E105" s="232" t="s">
        <v>227</v>
      </c>
      <c r="F105" s="232" t="s">
        <v>100</v>
      </c>
      <c r="G105" s="232" t="s">
        <v>141</v>
      </c>
      <c r="H105" s="232" t="s">
        <v>228</v>
      </c>
      <c r="I105" s="232" t="s">
        <v>727</v>
      </c>
      <c r="J105" s="154" t="s">
        <v>673</v>
      </c>
      <c r="K105" s="15">
        <v>1</v>
      </c>
    </row>
    <row r="106" spans="1:11" ht="78.75" x14ac:dyDescent="0.2">
      <c r="A106" s="232" t="s">
        <v>8</v>
      </c>
      <c r="B106" s="232" t="s">
        <v>16</v>
      </c>
      <c r="C106" s="232" t="s">
        <v>0</v>
      </c>
      <c r="D106" s="232" t="s">
        <v>12</v>
      </c>
      <c r="E106" s="232" t="s">
        <v>229</v>
      </c>
      <c r="F106" s="232" t="s">
        <v>139</v>
      </c>
      <c r="G106" s="232" t="s">
        <v>396</v>
      </c>
      <c r="H106" s="232" t="s">
        <v>230</v>
      </c>
      <c r="I106" s="232" t="s">
        <v>726</v>
      </c>
      <c r="J106" s="248" t="s">
        <v>672</v>
      </c>
      <c r="K106" s="15">
        <v>1</v>
      </c>
    </row>
    <row r="107" spans="1:11" ht="78.75" x14ac:dyDescent="0.2">
      <c r="A107" s="232" t="s">
        <v>8</v>
      </c>
      <c r="B107" s="232" t="s">
        <v>16</v>
      </c>
      <c r="C107" s="232" t="s">
        <v>0</v>
      </c>
      <c r="D107" s="232" t="s">
        <v>171</v>
      </c>
      <c r="E107" s="232" t="s">
        <v>231</v>
      </c>
      <c r="F107" s="232" t="s">
        <v>139</v>
      </c>
      <c r="G107" s="232" t="s">
        <v>396</v>
      </c>
      <c r="H107" s="232" t="s">
        <v>232</v>
      </c>
      <c r="I107" s="232" t="s">
        <v>806</v>
      </c>
      <c r="J107" s="247"/>
      <c r="K107" s="15">
        <v>1</v>
      </c>
    </row>
    <row r="108" spans="1:11" ht="135" x14ac:dyDescent="0.2">
      <c r="A108" s="232" t="s">
        <v>8</v>
      </c>
      <c r="B108" s="232" t="s">
        <v>16</v>
      </c>
      <c r="C108" s="232" t="s">
        <v>0</v>
      </c>
      <c r="D108" s="232" t="s">
        <v>39</v>
      </c>
      <c r="E108" s="232" t="s">
        <v>349</v>
      </c>
      <c r="F108" s="232" t="s">
        <v>139</v>
      </c>
      <c r="G108" s="232" t="s">
        <v>396</v>
      </c>
      <c r="H108" s="232" t="s">
        <v>233</v>
      </c>
      <c r="I108" s="232" t="s">
        <v>725</v>
      </c>
      <c r="J108" s="247"/>
      <c r="K108" s="15">
        <v>1</v>
      </c>
    </row>
    <row r="109" spans="1:11" ht="101.25" x14ac:dyDescent="0.2">
      <c r="A109" s="232" t="s">
        <v>8</v>
      </c>
      <c r="B109" s="232" t="s">
        <v>16</v>
      </c>
      <c r="C109" s="232" t="s">
        <v>0</v>
      </c>
      <c r="D109" s="232" t="s">
        <v>42</v>
      </c>
      <c r="E109" s="232" t="s">
        <v>234</v>
      </c>
      <c r="F109" s="232" t="s">
        <v>139</v>
      </c>
      <c r="G109" s="232" t="s">
        <v>396</v>
      </c>
      <c r="H109" s="232" t="s">
        <v>213</v>
      </c>
      <c r="I109" s="232" t="s">
        <v>724</v>
      </c>
      <c r="J109" s="154"/>
      <c r="K109" s="152"/>
    </row>
    <row r="110" spans="1:11" ht="52.5" x14ac:dyDescent="0.2">
      <c r="A110" s="232" t="s">
        <v>8</v>
      </c>
      <c r="B110" s="232" t="s">
        <v>16</v>
      </c>
      <c r="C110" s="232" t="s">
        <v>8</v>
      </c>
      <c r="D110" s="232"/>
      <c r="E110" s="32" t="s">
        <v>235</v>
      </c>
      <c r="F110" s="233" t="s">
        <v>236</v>
      </c>
      <c r="G110" s="232" t="s">
        <v>393</v>
      </c>
      <c r="H110" s="232" t="s">
        <v>215</v>
      </c>
      <c r="I110" s="232" t="s">
        <v>215</v>
      </c>
      <c r="J110" s="247"/>
      <c r="K110" s="254">
        <f>SUM(K111,K113,K115,K117,K119,K121,K123,K125,K127,K130)/10</f>
        <v>1</v>
      </c>
    </row>
    <row r="111" spans="1:11" ht="22.5" x14ac:dyDescent="0.2">
      <c r="A111" s="447" t="s">
        <v>8</v>
      </c>
      <c r="B111" s="447" t="s">
        <v>16</v>
      </c>
      <c r="C111" s="447" t="s">
        <v>8</v>
      </c>
      <c r="D111" s="447" t="s">
        <v>237</v>
      </c>
      <c r="E111" s="450" t="s">
        <v>238</v>
      </c>
      <c r="F111" s="233" t="s">
        <v>239</v>
      </c>
      <c r="G111" s="448" t="s">
        <v>393</v>
      </c>
      <c r="H111" s="448" t="s">
        <v>262</v>
      </c>
      <c r="I111" s="448" t="s">
        <v>262</v>
      </c>
      <c r="J111" s="447" t="s">
        <v>666</v>
      </c>
      <c r="K111" s="15">
        <v>1</v>
      </c>
    </row>
    <row r="112" spans="1:11" ht="22.5" x14ac:dyDescent="0.2">
      <c r="A112" s="447"/>
      <c r="B112" s="447"/>
      <c r="C112" s="447"/>
      <c r="D112" s="447"/>
      <c r="E112" s="450"/>
      <c r="F112" s="237" t="s">
        <v>240</v>
      </c>
      <c r="G112" s="449"/>
      <c r="H112" s="449"/>
      <c r="I112" s="449"/>
      <c r="J112" s="447"/>
    </row>
    <row r="113" spans="1:11" ht="22.5" x14ac:dyDescent="0.2">
      <c r="A113" s="447" t="s">
        <v>8</v>
      </c>
      <c r="B113" s="447" t="s">
        <v>16</v>
      </c>
      <c r="C113" s="447" t="s">
        <v>8</v>
      </c>
      <c r="D113" s="447" t="s">
        <v>3</v>
      </c>
      <c r="E113" s="450" t="s">
        <v>241</v>
      </c>
      <c r="F113" s="233" t="s">
        <v>239</v>
      </c>
      <c r="G113" s="448" t="s">
        <v>393</v>
      </c>
      <c r="H113" s="448" t="s">
        <v>262</v>
      </c>
      <c r="I113" s="448" t="s">
        <v>262</v>
      </c>
      <c r="J113" s="447" t="s">
        <v>664</v>
      </c>
      <c r="K113" s="15">
        <v>1</v>
      </c>
    </row>
    <row r="114" spans="1:11" ht="22.5" x14ac:dyDescent="0.2">
      <c r="A114" s="447"/>
      <c r="B114" s="447"/>
      <c r="C114" s="447"/>
      <c r="D114" s="447"/>
      <c r="E114" s="450"/>
      <c r="F114" s="237" t="s">
        <v>242</v>
      </c>
      <c r="G114" s="449"/>
      <c r="H114" s="449"/>
      <c r="I114" s="449"/>
      <c r="J114" s="447"/>
    </row>
    <row r="115" spans="1:11" ht="22.5" x14ac:dyDescent="0.2">
      <c r="A115" s="447" t="s">
        <v>8</v>
      </c>
      <c r="B115" s="447" t="s">
        <v>16</v>
      </c>
      <c r="C115" s="447" t="s">
        <v>8</v>
      </c>
      <c r="D115" s="447" t="s">
        <v>5</v>
      </c>
      <c r="E115" s="450" t="s">
        <v>243</v>
      </c>
      <c r="F115" s="233" t="s">
        <v>244</v>
      </c>
      <c r="G115" s="448" t="s">
        <v>395</v>
      </c>
      <c r="H115" s="448" t="s">
        <v>263</v>
      </c>
      <c r="I115" s="448" t="s">
        <v>263</v>
      </c>
      <c r="J115" s="447" t="s">
        <v>666</v>
      </c>
      <c r="K115" s="15">
        <v>1</v>
      </c>
    </row>
    <row r="116" spans="1:11" ht="45" x14ac:dyDescent="0.2">
      <c r="A116" s="447"/>
      <c r="B116" s="447"/>
      <c r="C116" s="447"/>
      <c r="D116" s="447"/>
      <c r="E116" s="450"/>
      <c r="F116" s="234" t="s">
        <v>245</v>
      </c>
      <c r="G116" s="449"/>
      <c r="H116" s="449"/>
      <c r="I116" s="449"/>
      <c r="J116" s="447"/>
    </row>
    <row r="117" spans="1:11" x14ac:dyDescent="0.2">
      <c r="A117" s="447" t="s">
        <v>8</v>
      </c>
      <c r="B117" s="447" t="s">
        <v>16</v>
      </c>
      <c r="C117" s="447" t="s">
        <v>8</v>
      </c>
      <c r="D117" s="447" t="s">
        <v>2</v>
      </c>
      <c r="E117" s="447" t="s">
        <v>246</v>
      </c>
      <c r="F117" s="448" t="s">
        <v>239</v>
      </c>
      <c r="G117" s="448" t="s">
        <v>395</v>
      </c>
      <c r="H117" s="448" t="s">
        <v>247</v>
      </c>
      <c r="I117" s="448" t="s">
        <v>247</v>
      </c>
      <c r="J117" s="447" t="s">
        <v>666</v>
      </c>
      <c r="K117" s="15">
        <v>1</v>
      </c>
    </row>
    <row r="118" spans="1:11" x14ac:dyDescent="0.2">
      <c r="A118" s="447"/>
      <c r="B118" s="447"/>
      <c r="C118" s="447"/>
      <c r="D118" s="447"/>
      <c r="E118" s="447"/>
      <c r="F118" s="449"/>
      <c r="G118" s="449"/>
      <c r="H118" s="449"/>
      <c r="I118" s="449"/>
      <c r="J118" s="447"/>
    </row>
    <row r="119" spans="1:11" ht="22.5" x14ac:dyDescent="0.2">
      <c r="A119" s="447" t="s">
        <v>8</v>
      </c>
      <c r="B119" s="447" t="s">
        <v>16</v>
      </c>
      <c r="C119" s="447" t="s">
        <v>8</v>
      </c>
      <c r="D119" s="447" t="s">
        <v>11</v>
      </c>
      <c r="E119" s="450" t="s">
        <v>248</v>
      </c>
      <c r="F119" s="233" t="s">
        <v>222</v>
      </c>
      <c r="G119" s="448" t="s">
        <v>395</v>
      </c>
      <c r="H119" s="448" t="s">
        <v>250</v>
      </c>
      <c r="I119" s="448" t="s">
        <v>250</v>
      </c>
      <c r="J119" s="447" t="s">
        <v>665</v>
      </c>
      <c r="K119" s="15">
        <v>1</v>
      </c>
    </row>
    <row r="120" spans="1:11" ht="22.5" x14ac:dyDescent="0.2">
      <c r="A120" s="447"/>
      <c r="B120" s="447"/>
      <c r="C120" s="447"/>
      <c r="D120" s="447"/>
      <c r="E120" s="450"/>
      <c r="F120" s="234" t="s">
        <v>249</v>
      </c>
      <c r="G120" s="449"/>
      <c r="H120" s="449"/>
      <c r="I120" s="449"/>
      <c r="J120" s="447"/>
    </row>
    <row r="121" spans="1:11" x14ac:dyDescent="0.2">
      <c r="A121" s="447" t="s">
        <v>8</v>
      </c>
      <c r="B121" s="447" t="s">
        <v>16</v>
      </c>
      <c r="C121" s="447" t="s">
        <v>8</v>
      </c>
      <c r="D121" s="447" t="s">
        <v>12</v>
      </c>
      <c r="E121" s="447" t="s">
        <v>251</v>
      </c>
      <c r="F121" s="448" t="s">
        <v>222</v>
      </c>
      <c r="G121" s="448" t="s">
        <v>395</v>
      </c>
      <c r="H121" s="448" t="s">
        <v>252</v>
      </c>
      <c r="I121" s="448" t="s">
        <v>252</v>
      </c>
      <c r="J121" s="447" t="s">
        <v>667</v>
      </c>
      <c r="K121" s="15">
        <v>1</v>
      </c>
    </row>
    <row r="122" spans="1:11" x14ac:dyDescent="0.2">
      <c r="A122" s="447"/>
      <c r="B122" s="447"/>
      <c r="C122" s="447"/>
      <c r="D122" s="447"/>
      <c r="E122" s="447"/>
      <c r="F122" s="449"/>
      <c r="G122" s="449"/>
      <c r="H122" s="449"/>
      <c r="I122" s="449"/>
      <c r="J122" s="447"/>
    </row>
    <row r="123" spans="1:11" ht="22.5" x14ac:dyDescent="0.2">
      <c r="A123" s="447" t="s">
        <v>8</v>
      </c>
      <c r="B123" s="447" t="s">
        <v>16</v>
      </c>
      <c r="C123" s="447" t="s">
        <v>8</v>
      </c>
      <c r="D123" s="447" t="s">
        <v>171</v>
      </c>
      <c r="E123" s="450" t="s">
        <v>253</v>
      </c>
      <c r="F123" s="233" t="s">
        <v>222</v>
      </c>
      <c r="G123" s="448" t="s">
        <v>395</v>
      </c>
      <c r="H123" s="448" t="s">
        <v>254</v>
      </c>
      <c r="I123" s="448" t="s">
        <v>254</v>
      </c>
      <c r="J123" s="447" t="s">
        <v>667</v>
      </c>
      <c r="K123" s="15">
        <v>1</v>
      </c>
    </row>
    <row r="124" spans="1:11" x14ac:dyDescent="0.2">
      <c r="A124" s="447"/>
      <c r="B124" s="447"/>
      <c r="C124" s="447"/>
      <c r="D124" s="447"/>
      <c r="E124" s="450"/>
      <c r="F124" s="237" t="s">
        <v>139</v>
      </c>
      <c r="G124" s="449"/>
      <c r="H124" s="449"/>
      <c r="I124" s="449"/>
      <c r="J124" s="447"/>
    </row>
    <row r="125" spans="1:11" ht="22.5" x14ac:dyDescent="0.2">
      <c r="A125" s="447" t="s">
        <v>8</v>
      </c>
      <c r="B125" s="447" t="s">
        <v>16</v>
      </c>
      <c r="C125" s="447" t="s">
        <v>8</v>
      </c>
      <c r="D125" s="447" t="s">
        <v>39</v>
      </c>
      <c r="E125" s="450" t="s">
        <v>255</v>
      </c>
      <c r="F125" s="233" t="s">
        <v>244</v>
      </c>
      <c r="G125" s="448" t="s">
        <v>395</v>
      </c>
      <c r="H125" s="448" t="s">
        <v>256</v>
      </c>
      <c r="I125" s="448" t="s">
        <v>256</v>
      </c>
      <c r="J125" s="447" t="s">
        <v>667</v>
      </c>
      <c r="K125" s="15">
        <v>1</v>
      </c>
    </row>
    <row r="126" spans="1:11" x14ac:dyDescent="0.2">
      <c r="A126" s="447"/>
      <c r="B126" s="447"/>
      <c r="C126" s="447"/>
      <c r="D126" s="447"/>
      <c r="E126" s="450"/>
      <c r="F126" s="234" t="s">
        <v>139</v>
      </c>
      <c r="G126" s="449"/>
      <c r="H126" s="449"/>
      <c r="I126" s="449"/>
      <c r="J126" s="447"/>
    </row>
    <row r="127" spans="1:11" x14ac:dyDescent="0.2">
      <c r="A127" s="447" t="s">
        <v>8</v>
      </c>
      <c r="B127" s="447">
        <v>1</v>
      </c>
      <c r="C127" s="447">
        <v>9</v>
      </c>
      <c r="D127" s="447" t="s">
        <v>257</v>
      </c>
      <c r="E127" s="447" t="s">
        <v>258</v>
      </c>
      <c r="F127" s="448" t="s">
        <v>244</v>
      </c>
      <c r="G127" s="448" t="s">
        <v>395</v>
      </c>
      <c r="H127" s="448" t="s">
        <v>250</v>
      </c>
      <c r="I127" s="448" t="s">
        <v>250</v>
      </c>
      <c r="J127" s="447" t="s">
        <v>668</v>
      </c>
      <c r="K127" s="15">
        <v>1</v>
      </c>
    </row>
    <row r="128" spans="1:11" x14ac:dyDescent="0.2">
      <c r="A128" s="447"/>
      <c r="B128" s="447"/>
      <c r="C128" s="447"/>
      <c r="D128" s="447"/>
      <c r="E128" s="447"/>
      <c r="F128" s="449"/>
      <c r="G128" s="449"/>
      <c r="H128" s="449"/>
      <c r="I128" s="449"/>
      <c r="J128" s="447"/>
    </row>
    <row r="129" spans="1:11" x14ac:dyDescent="0.2">
      <c r="A129" s="448" t="s">
        <v>8</v>
      </c>
      <c r="B129" s="448">
        <v>1</v>
      </c>
      <c r="C129" s="448">
        <v>9</v>
      </c>
      <c r="D129" s="448" t="s">
        <v>23</v>
      </c>
      <c r="E129" s="448" t="s">
        <v>259</v>
      </c>
      <c r="F129" s="448" t="s">
        <v>244</v>
      </c>
      <c r="G129" s="448" t="s">
        <v>395</v>
      </c>
      <c r="H129" s="448" t="s">
        <v>260</v>
      </c>
      <c r="I129" s="448" t="s">
        <v>260</v>
      </c>
      <c r="J129" s="448" t="s">
        <v>667</v>
      </c>
    </row>
    <row r="130" spans="1:11" x14ac:dyDescent="0.2">
      <c r="A130" s="449"/>
      <c r="B130" s="449"/>
      <c r="C130" s="449"/>
      <c r="D130" s="449"/>
      <c r="E130" s="449"/>
      <c r="F130" s="449"/>
      <c r="G130" s="449"/>
      <c r="H130" s="449"/>
      <c r="I130" s="449"/>
      <c r="J130" s="449"/>
      <c r="K130" s="15">
        <v>1</v>
      </c>
    </row>
    <row r="131" spans="1:11" ht="61.5" customHeight="1" thickBot="1" x14ac:dyDescent="0.25">
      <c r="A131" s="142">
        <v>9</v>
      </c>
      <c r="B131" s="143">
        <v>2</v>
      </c>
      <c r="C131" s="143"/>
      <c r="D131" s="143"/>
      <c r="E131" s="458" t="s">
        <v>820</v>
      </c>
      <c r="F131" s="459"/>
      <c r="G131" s="459"/>
      <c r="H131" s="459"/>
      <c r="I131" s="459"/>
      <c r="J131" s="460"/>
      <c r="K131" s="251"/>
    </row>
    <row r="132" spans="1:11" ht="9.75" hidden="1" customHeight="1" x14ac:dyDescent="0.2">
      <c r="A132" s="425"/>
      <c r="B132" s="425"/>
      <c r="C132" s="425"/>
      <c r="D132" s="425"/>
      <c r="E132" s="438"/>
      <c r="F132" s="438"/>
      <c r="G132" s="438"/>
      <c r="H132" s="438"/>
      <c r="I132" s="144"/>
      <c r="J132" s="419"/>
    </row>
    <row r="133" spans="1:11" hidden="1" x14ac:dyDescent="0.2">
      <c r="A133" s="425"/>
      <c r="B133" s="425"/>
      <c r="C133" s="425"/>
      <c r="D133" s="425"/>
      <c r="E133" s="438"/>
      <c r="F133" s="438"/>
      <c r="G133" s="438"/>
      <c r="H133" s="441"/>
      <c r="I133" s="144"/>
      <c r="J133" s="444"/>
    </row>
    <row r="134" spans="1:11" ht="0.75" hidden="1" customHeight="1" x14ac:dyDescent="0.2">
      <c r="A134" s="437"/>
      <c r="B134" s="437"/>
      <c r="C134" s="437"/>
      <c r="D134" s="437"/>
      <c r="E134" s="439"/>
      <c r="F134" s="439"/>
      <c r="G134" s="439"/>
      <c r="H134" s="442"/>
      <c r="I134" s="144"/>
      <c r="J134" s="445"/>
      <c r="K134" s="15">
        <v>1</v>
      </c>
    </row>
    <row r="135" spans="1:11" ht="13.5" hidden="1" customHeight="1" x14ac:dyDescent="0.2">
      <c r="A135" s="437"/>
      <c r="B135" s="437"/>
      <c r="C135" s="437"/>
      <c r="D135" s="437"/>
      <c r="E135" s="439"/>
      <c r="F135" s="439"/>
      <c r="G135" s="439"/>
      <c r="H135" s="442"/>
      <c r="I135" s="144"/>
      <c r="J135" s="445"/>
      <c r="K135" s="15">
        <v>1</v>
      </c>
    </row>
    <row r="136" spans="1:11" ht="13.5" hidden="1" thickBot="1" x14ac:dyDescent="0.25">
      <c r="A136" s="426"/>
      <c r="B136" s="426"/>
      <c r="C136" s="426"/>
      <c r="D136" s="426"/>
      <c r="E136" s="440"/>
      <c r="F136" s="440"/>
      <c r="G136" s="440"/>
      <c r="H136" s="443"/>
      <c r="I136" s="151"/>
      <c r="J136" s="446"/>
    </row>
    <row r="137" spans="1:11" ht="13.5" hidden="1" thickBot="1" x14ac:dyDescent="0.25">
      <c r="A137" s="425"/>
      <c r="B137" s="425"/>
      <c r="C137" s="425"/>
      <c r="D137" s="425"/>
      <c r="E137" s="438"/>
      <c r="F137" s="419"/>
      <c r="G137" s="419"/>
      <c r="H137" s="419"/>
      <c r="I137" s="146"/>
      <c r="J137" s="419"/>
      <c r="K137" s="15">
        <v>1</v>
      </c>
    </row>
    <row r="138" spans="1:11" ht="101.25" hidden="1" customHeight="1" thickBot="1" x14ac:dyDescent="0.25">
      <c r="A138" s="437"/>
      <c r="B138" s="437"/>
      <c r="C138" s="437"/>
      <c r="D138" s="437"/>
      <c r="E138" s="439"/>
      <c r="F138" s="420"/>
      <c r="G138" s="420"/>
      <c r="H138" s="420"/>
      <c r="I138" s="144"/>
      <c r="J138" s="420"/>
    </row>
    <row r="139" spans="1:11" ht="155.25" hidden="1" customHeight="1" thickBot="1" x14ac:dyDescent="0.25">
      <c r="A139" s="426"/>
      <c r="B139" s="426"/>
      <c r="C139" s="426"/>
      <c r="D139" s="426"/>
      <c r="E139" s="440"/>
      <c r="F139" s="421"/>
      <c r="G139" s="421"/>
      <c r="H139" s="421"/>
      <c r="I139" s="147"/>
      <c r="J139" s="421"/>
    </row>
    <row r="140" spans="1:11" ht="39" hidden="1" customHeight="1" x14ac:dyDescent="0.2">
      <c r="A140" s="425"/>
      <c r="B140" s="425"/>
      <c r="C140" s="425"/>
      <c r="D140" s="425"/>
      <c r="E140" s="419"/>
      <c r="F140" s="419"/>
      <c r="G140" s="419"/>
      <c r="H140" s="419"/>
      <c r="I140" s="146"/>
      <c r="J140" s="419"/>
    </row>
    <row r="141" spans="1:11" ht="55.5" hidden="1" customHeight="1" x14ac:dyDescent="0.2">
      <c r="A141" s="437"/>
      <c r="B141" s="437"/>
      <c r="C141" s="437"/>
      <c r="D141" s="437"/>
      <c r="E141" s="420"/>
      <c r="F141" s="420"/>
      <c r="G141" s="420"/>
      <c r="H141" s="420"/>
      <c r="I141" s="144"/>
      <c r="J141" s="420"/>
    </row>
    <row r="142" spans="1:11" hidden="1" x14ac:dyDescent="0.2">
      <c r="A142" s="437"/>
      <c r="B142" s="437"/>
      <c r="C142" s="437"/>
      <c r="D142" s="437"/>
      <c r="E142" s="420"/>
      <c r="F142" s="420"/>
      <c r="G142" s="420"/>
      <c r="H142" s="420"/>
      <c r="I142" s="144"/>
      <c r="J142" s="420"/>
    </row>
    <row r="143" spans="1:11" ht="49.5" hidden="1" customHeight="1" x14ac:dyDescent="0.2">
      <c r="A143" s="437"/>
      <c r="B143" s="437"/>
      <c r="C143" s="437"/>
      <c r="D143" s="437"/>
      <c r="E143" s="420"/>
      <c r="F143" s="420"/>
      <c r="G143" s="420"/>
      <c r="H143" s="420"/>
      <c r="I143" s="253"/>
      <c r="J143" s="420"/>
      <c r="K143" s="15">
        <v>1</v>
      </c>
    </row>
    <row r="144" spans="1:11" ht="13.5" hidden="1" thickBot="1" x14ac:dyDescent="0.25">
      <c r="A144" s="426"/>
      <c r="B144" s="426"/>
      <c r="C144" s="426"/>
      <c r="D144" s="426"/>
      <c r="E144" s="421"/>
      <c r="F144" s="421"/>
      <c r="G144" s="421"/>
      <c r="H144" s="421"/>
      <c r="I144" s="144"/>
      <c r="J144" s="421"/>
      <c r="K144" s="15">
        <v>1</v>
      </c>
    </row>
    <row r="145" spans="1:11" ht="12.75" hidden="1" customHeight="1" x14ac:dyDescent="0.2">
      <c r="A145" s="425"/>
      <c r="B145" s="425"/>
      <c r="C145" s="425"/>
      <c r="D145" s="425"/>
      <c r="E145" s="419"/>
      <c r="F145" s="419"/>
      <c r="G145" s="425"/>
      <c r="H145" s="419"/>
      <c r="I145" s="144"/>
      <c r="J145" s="419"/>
    </row>
    <row r="146" spans="1:11" ht="13.5" hidden="1" thickBot="1" x14ac:dyDescent="0.25">
      <c r="A146" s="426"/>
      <c r="B146" s="426"/>
      <c r="C146" s="426"/>
      <c r="D146" s="426"/>
      <c r="E146" s="421"/>
      <c r="F146" s="421"/>
      <c r="G146" s="426"/>
      <c r="H146" s="421"/>
      <c r="I146" s="147"/>
      <c r="J146" s="421"/>
      <c r="K146" s="15">
        <v>1</v>
      </c>
    </row>
    <row r="147" spans="1:11" ht="21" hidden="1" customHeight="1" thickBot="1" x14ac:dyDescent="0.25">
      <c r="A147" s="226"/>
      <c r="B147" s="148"/>
      <c r="C147" s="148"/>
      <c r="D147" s="148"/>
      <c r="E147" s="145"/>
      <c r="F147" s="145"/>
      <c r="G147" s="145"/>
      <c r="H147" s="145"/>
      <c r="I147" s="147"/>
      <c r="J147" s="145"/>
      <c r="K147" s="15">
        <v>1</v>
      </c>
    </row>
    <row r="148" spans="1:11" ht="13.5" hidden="1" thickBot="1" x14ac:dyDescent="0.25">
      <c r="A148" s="226"/>
      <c r="B148" s="148"/>
      <c r="C148" s="148"/>
      <c r="D148" s="148"/>
      <c r="E148" s="145"/>
      <c r="F148" s="145"/>
      <c r="G148" s="145"/>
      <c r="H148" s="145"/>
      <c r="I148" s="149"/>
      <c r="J148" s="145"/>
      <c r="K148" s="15">
        <v>1</v>
      </c>
    </row>
    <row r="149" spans="1:11" ht="13.5" hidden="1" customHeight="1" thickBot="1" x14ac:dyDescent="0.25">
      <c r="A149" s="225"/>
      <c r="B149" s="225"/>
      <c r="C149" s="225"/>
      <c r="D149" s="225"/>
      <c r="E149" s="227"/>
      <c r="F149" s="227"/>
      <c r="G149" s="227"/>
      <c r="H149" s="227"/>
      <c r="I149" s="230"/>
      <c r="J149" s="227"/>
      <c r="K149" s="15">
        <v>1</v>
      </c>
    </row>
    <row r="150" spans="1:11" ht="393" hidden="1" customHeight="1" x14ac:dyDescent="0.2">
      <c r="A150" s="225"/>
      <c r="B150" s="225"/>
      <c r="C150" s="225"/>
      <c r="D150" s="225"/>
      <c r="E150" s="227"/>
      <c r="F150" s="227"/>
      <c r="G150" s="227"/>
      <c r="H150" s="227"/>
      <c r="I150" s="228"/>
      <c r="J150" s="227"/>
      <c r="K150" s="15">
        <v>1</v>
      </c>
    </row>
    <row r="151" spans="1:11" ht="269.25" hidden="1" customHeight="1" thickBot="1" x14ac:dyDescent="0.25">
      <c r="A151" s="226"/>
      <c r="B151" s="148"/>
      <c r="C151" s="148"/>
      <c r="D151" s="148"/>
      <c r="E151" s="145"/>
      <c r="F151" s="145"/>
      <c r="G151" s="145"/>
      <c r="H151" s="145"/>
      <c r="I151" s="145"/>
      <c r="J151" s="145"/>
      <c r="K151" s="15">
        <v>1</v>
      </c>
    </row>
    <row r="152" spans="1:11" ht="9.75" hidden="1" customHeight="1" x14ac:dyDescent="0.2">
      <c r="A152" s="425"/>
      <c r="B152" s="425"/>
      <c r="C152" s="425"/>
      <c r="D152" s="425"/>
      <c r="E152" s="419"/>
      <c r="F152" s="419"/>
      <c r="G152" s="419"/>
      <c r="H152" s="419"/>
      <c r="I152" s="431"/>
      <c r="J152" s="419"/>
    </row>
    <row r="153" spans="1:11" ht="24.75" hidden="1" customHeight="1" thickBot="1" x14ac:dyDescent="0.25">
      <c r="A153" s="426"/>
      <c r="B153" s="426"/>
      <c r="C153" s="426"/>
      <c r="D153" s="426"/>
      <c r="E153" s="421"/>
      <c r="F153" s="421"/>
      <c r="G153" s="421"/>
      <c r="H153" s="421"/>
      <c r="I153" s="434"/>
      <c r="J153" s="421"/>
      <c r="K153" s="15">
        <v>1</v>
      </c>
    </row>
    <row r="154" spans="1:11" ht="390" hidden="1" customHeight="1" thickBot="1" x14ac:dyDescent="0.25">
      <c r="A154" s="226"/>
      <c r="B154" s="148"/>
      <c r="C154" s="148"/>
      <c r="D154" s="148"/>
      <c r="E154" s="149"/>
      <c r="F154" s="149"/>
      <c r="G154" s="149"/>
      <c r="H154" s="149"/>
      <c r="I154" s="149"/>
      <c r="J154" s="145"/>
      <c r="K154" s="15">
        <v>1</v>
      </c>
    </row>
    <row r="155" spans="1:11" hidden="1" x14ac:dyDescent="0.2">
      <c r="A155" s="425"/>
      <c r="B155" s="425"/>
      <c r="C155" s="425"/>
      <c r="D155" s="425"/>
      <c r="E155" s="419"/>
      <c r="F155" s="231"/>
      <c r="G155" s="419"/>
      <c r="H155" s="419"/>
      <c r="I155" s="435"/>
      <c r="J155" s="419"/>
      <c r="K155" s="15">
        <v>1</v>
      </c>
    </row>
    <row r="156" spans="1:11" ht="1.5" hidden="1" customHeight="1" thickBot="1" x14ac:dyDescent="0.25">
      <c r="A156" s="426"/>
      <c r="B156" s="426"/>
      <c r="C156" s="426"/>
      <c r="D156" s="426"/>
      <c r="E156" s="421"/>
      <c r="F156" s="145"/>
      <c r="G156" s="421"/>
      <c r="H156" s="421"/>
      <c r="I156" s="436"/>
      <c r="J156" s="421"/>
    </row>
    <row r="157" spans="1:11" ht="13.5" hidden="1" thickBot="1" x14ac:dyDescent="0.25">
      <c r="A157" s="226"/>
      <c r="B157" s="148"/>
      <c r="C157" s="148"/>
      <c r="D157" s="148"/>
      <c r="E157" s="145"/>
      <c r="F157" s="145"/>
      <c r="G157" s="149"/>
      <c r="H157" s="149"/>
      <c r="I157" s="147"/>
      <c r="J157" s="145"/>
      <c r="K157" s="15">
        <v>1</v>
      </c>
    </row>
    <row r="158" spans="1:11" hidden="1" x14ac:dyDescent="0.2">
      <c r="A158" s="425"/>
      <c r="B158" s="425"/>
      <c r="C158" s="425"/>
      <c r="D158" s="425"/>
      <c r="E158" s="419"/>
      <c r="F158" s="419"/>
      <c r="G158" s="419"/>
      <c r="H158" s="419"/>
      <c r="I158" s="144"/>
      <c r="J158" s="419"/>
    </row>
    <row r="159" spans="1:11" ht="8.25" hidden="1" customHeight="1" thickBot="1" x14ac:dyDescent="0.25">
      <c r="A159" s="437"/>
      <c r="B159" s="437"/>
      <c r="C159" s="437"/>
      <c r="D159" s="437"/>
      <c r="E159" s="420"/>
      <c r="F159" s="420"/>
      <c r="G159" s="420"/>
      <c r="H159" s="420"/>
      <c r="I159" s="144"/>
      <c r="J159" s="420"/>
      <c r="K159" s="15">
        <v>1</v>
      </c>
    </row>
    <row r="160" spans="1:11" ht="98.25" hidden="1" customHeight="1" thickBot="1" x14ac:dyDescent="0.25">
      <c r="A160" s="426"/>
      <c r="B160" s="426"/>
      <c r="C160" s="426"/>
      <c r="D160" s="426"/>
      <c r="E160" s="421"/>
      <c r="F160" s="421"/>
      <c r="G160" s="421"/>
      <c r="H160" s="421"/>
      <c r="I160" s="147"/>
      <c r="J160" s="421"/>
    </row>
    <row r="161" spans="1:11" ht="28.5" hidden="1" customHeight="1" x14ac:dyDescent="0.2">
      <c r="A161" s="425"/>
      <c r="B161" s="425"/>
      <c r="C161" s="425"/>
      <c r="D161" s="425"/>
      <c r="E161" s="419"/>
      <c r="F161" s="419"/>
      <c r="G161" s="419"/>
      <c r="H161" s="419"/>
      <c r="I161" s="146"/>
      <c r="J161" s="419"/>
    </row>
    <row r="162" spans="1:11" ht="28.5" hidden="1" customHeight="1" thickBot="1" x14ac:dyDescent="0.25">
      <c r="A162" s="426"/>
      <c r="B162" s="426"/>
      <c r="C162" s="426"/>
      <c r="D162" s="426"/>
      <c r="E162" s="421"/>
      <c r="F162" s="421"/>
      <c r="G162" s="421"/>
      <c r="H162" s="421"/>
      <c r="I162" s="149"/>
      <c r="J162" s="421"/>
      <c r="K162" s="15">
        <v>1</v>
      </c>
    </row>
    <row r="163" spans="1:11" ht="28.5" hidden="1" customHeight="1" thickBot="1" x14ac:dyDescent="0.25">
      <c r="A163" s="226"/>
      <c r="B163" s="148"/>
      <c r="C163" s="148"/>
      <c r="D163" s="148"/>
      <c r="E163" s="145"/>
      <c r="F163" s="145"/>
      <c r="G163" s="145"/>
      <c r="H163" s="145"/>
      <c r="I163" s="145"/>
      <c r="J163" s="145"/>
      <c r="K163" s="15">
        <v>1</v>
      </c>
    </row>
    <row r="164" spans="1:11" ht="13.5" hidden="1" thickBot="1" x14ac:dyDescent="0.25">
      <c r="A164" s="226"/>
      <c r="B164" s="148"/>
      <c r="C164" s="148"/>
      <c r="D164" s="148"/>
      <c r="E164" s="145"/>
      <c r="F164" s="145"/>
      <c r="G164" s="145"/>
      <c r="H164" s="145"/>
      <c r="I164" s="149"/>
      <c r="J164" s="145"/>
      <c r="K164" s="15">
        <v>1</v>
      </c>
    </row>
    <row r="165" spans="1:11" hidden="1" x14ac:dyDescent="0.2">
      <c r="A165" s="229"/>
      <c r="B165" s="150"/>
      <c r="C165" s="150"/>
      <c r="D165" s="150"/>
      <c r="E165" s="231"/>
      <c r="F165" s="231"/>
      <c r="G165" s="231"/>
      <c r="H165" s="231"/>
      <c r="I165" s="144"/>
      <c r="J165" s="231"/>
      <c r="K165" s="15">
        <v>1</v>
      </c>
    </row>
    <row r="166" spans="1:11" ht="15" hidden="1" customHeight="1" x14ac:dyDescent="0.2">
      <c r="A166" s="240"/>
      <c r="B166" s="240"/>
      <c r="C166" s="240"/>
      <c r="D166" s="240"/>
      <c r="E166" s="241"/>
      <c r="F166" s="241"/>
      <c r="G166" s="241"/>
      <c r="H166" s="241"/>
      <c r="I166" s="151"/>
      <c r="J166" s="241"/>
      <c r="K166" s="15">
        <v>1</v>
      </c>
    </row>
    <row r="167" spans="1:11" ht="21" hidden="1" customHeight="1" thickBot="1" x14ac:dyDescent="0.25">
      <c r="A167" s="226"/>
      <c r="B167" s="148"/>
      <c r="C167" s="148"/>
      <c r="D167" s="148"/>
      <c r="E167" s="145"/>
      <c r="F167" s="145"/>
      <c r="G167" s="145"/>
      <c r="H167" s="145"/>
      <c r="I167" s="149"/>
      <c r="J167" s="145"/>
      <c r="K167" s="15">
        <v>1</v>
      </c>
    </row>
    <row r="168" spans="1:11" ht="13.5" hidden="1" thickBot="1" x14ac:dyDescent="0.25">
      <c r="A168" s="226"/>
      <c r="B168" s="148"/>
      <c r="C168" s="148"/>
      <c r="D168" s="148"/>
      <c r="E168" s="145"/>
      <c r="F168" s="145"/>
      <c r="G168" s="145"/>
      <c r="H168" s="145"/>
      <c r="I168" s="149"/>
      <c r="J168" s="145"/>
      <c r="K168" s="15">
        <v>1</v>
      </c>
    </row>
    <row r="169" spans="1:11" ht="27.75" hidden="1" customHeight="1" thickBot="1" x14ac:dyDescent="0.25">
      <c r="A169" s="226"/>
      <c r="B169" s="148"/>
      <c r="C169" s="148"/>
      <c r="D169" s="148"/>
      <c r="E169" s="145"/>
      <c r="F169" s="148"/>
      <c r="G169" s="149"/>
      <c r="H169" s="149"/>
      <c r="I169" s="149"/>
      <c r="J169" s="145"/>
      <c r="K169" s="15">
        <v>1</v>
      </c>
    </row>
    <row r="170" spans="1:11" ht="7.5" hidden="1" customHeight="1" x14ac:dyDescent="0.2">
      <c r="A170" s="425"/>
      <c r="B170" s="425"/>
      <c r="C170" s="425"/>
      <c r="D170" s="425"/>
      <c r="E170" s="419"/>
      <c r="F170" s="419"/>
      <c r="G170" s="419"/>
      <c r="H170" s="419"/>
      <c r="I170" s="431"/>
      <c r="J170" s="419"/>
    </row>
    <row r="171" spans="1:11" ht="99.75" hidden="1" customHeight="1" x14ac:dyDescent="0.2">
      <c r="A171" s="433"/>
      <c r="B171" s="433"/>
      <c r="C171" s="433"/>
      <c r="D171" s="433"/>
      <c r="E171" s="430"/>
      <c r="F171" s="430"/>
      <c r="G171" s="430"/>
      <c r="H171" s="430"/>
      <c r="I171" s="432"/>
      <c r="J171" s="430"/>
      <c r="K171" s="15">
        <v>1</v>
      </c>
    </row>
    <row r="172" spans="1:11" ht="25.5" hidden="1" customHeight="1" x14ac:dyDescent="0.2">
      <c r="A172" s="240"/>
      <c r="B172" s="240"/>
      <c r="C172" s="240"/>
      <c r="D172" s="240"/>
      <c r="E172" s="427"/>
      <c r="F172" s="428"/>
      <c r="G172" s="428"/>
      <c r="H172" s="428"/>
      <c r="I172" s="428"/>
      <c r="J172" s="429"/>
      <c r="K172" s="15">
        <f>SUM(K173:K194)/22</f>
        <v>0</v>
      </c>
    </row>
    <row r="173" spans="1:11" ht="3.75" hidden="1" customHeight="1" x14ac:dyDescent="0.2">
      <c r="A173" s="240"/>
      <c r="B173" s="240"/>
      <c r="C173" s="240"/>
      <c r="D173" s="240"/>
      <c r="E173" s="241"/>
      <c r="F173" s="241"/>
      <c r="G173" s="241"/>
      <c r="H173" s="241"/>
      <c r="I173" s="151"/>
      <c r="J173" s="241"/>
    </row>
    <row r="174" spans="1:11" ht="24" hidden="1" customHeight="1" x14ac:dyDescent="0.2">
      <c r="A174" s="240"/>
      <c r="B174" s="240"/>
      <c r="C174" s="240"/>
      <c r="D174" s="240"/>
      <c r="E174" s="241"/>
      <c r="F174" s="241"/>
      <c r="G174" s="241"/>
      <c r="H174" s="241"/>
      <c r="I174" s="151"/>
      <c r="J174" s="241"/>
    </row>
    <row r="175" spans="1:11" ht="5.25" hidden="1" customHeight="1" x14ac:dyDescent="0.2">
      <c r="A175" s="240"/>
      <c r="B175" s="240"/>
      <c r="C175" s="240"/>
      <c r="D175" s="240"/>
      <c r="E175" s="241"/>
      <c r="F175" s="241"/>
      <c r="G175" s="241"/>
      <c r="H175" s="241"/>
      <c r="I175" s="151"/>
      <c r="J175" s="241"/>
    </row>
    <row r="176" spans="1:11" ht="6" hidden="1" customHeight="1" x14ac:dyDescent="0.2">
      <c r="A176" s="240"/>
      <c r="B176" s="240"/>
      <c r="C176" s="240"/>
      <c r="D176" s="240"/>
      <c r="E176" s="241"/>
      <c r="F176" s="241"/>
      <c r="G176" s="241"/>
      <c r="H176" s="241"/>
      <c r="I176" s="151"/>
      <c r="J176" s="241"/>
    </row>
    <row r="177" spans="1:10" ht="32.25" hidden="1" customHeight="1" x14ac:dyDescent="0.2">
      <c r="A177" s="240"/>
      <c r="B177" s="240"/>
      <c r="C177" s="240"/>
      <c r="D177" s="240"/>
      <c r="E177" s="241"/>
      <c r="F177" s="241"/>
      <c r="G177" s="241"/>
      <c r="H177" s="241"/>
      <c r="I177" s="151"/>
      <c r="J177" s="241"/>
    </row>
    <row r="178" spans="1:10" ht="5.25" hidden="1" customHeight="1" x14ac:dyDescent="0.2">
      <c r="A178" s="240"/>
      <c r="B178" s="240"/>
      <c r="C178" s="240"/>
      <c r="D178" s="240"/>
      <c r="E178" s="241"/>
      <c r="F178" s="241"/>
      <c r="G178" s="241"/>
      <c r="H178" s="241"/>
      <c r="I178" s="151"/>
      <c r="J178" s="241"/>
    </row>
    <row r="179" spans="1:10" ht="51.75" hidden="1" customHeight="1" x14ac:dyDescent="0.2">
      <c r="A179" s="240"/>
      <c r="B179" s="240"/>
      <c r="C179" s="240"/>
      <c r="D179" s="240"/>
      <c r="E179" s="241"/>
      <c r="F179" s="241"/>
      <c r="G179" s="241"/>
      <c r="H179" s="241"/>
      <c r="I179" s="151"/>
      <c r="J179" s="241"/>
    </row>
    <row r="180" spans="1:10" ht="18" hidden="1" customHeight="1" x14ac:dyDescent="0.2">
      <c r="A180" s="240"/>
      <c r="B180" s="240"/>
      <c r="C180" s="240"/>
      <c r="D180" s="240"/>
      <c r="E180" s="241"/>
      <c r="F180" s="241"/>
      <c r="G180" s="241"/>
      <c r="H180" s="241"/>
      <c r="I180" s="151"/>
      <c r="J180" s="241"/>
    </row>
    <row r="181" spans="1:10" ht="52.5" hidden="1" customHeight="1" x14ac:dyDescent="0.2">
      <c r="A181" s="240"/>
      <c r="B181" s="240"/>
      <c r="C181" s="240"/>
      <c r="D181" s="240"/>
      <c r="E181" s="241"/>
      <c r="F181" s="241"/>
      <c r="G181" s="241"/>
      <c r="H181" s="241"/>
      <c r="I181" s="151"/>
      <c r="J181" s="241"/>
    </row>
    <row r="182" spans="1:10" ht="116.25" hidden="1" customHeight="1" x14ac:dyDescent="0.2">
      <c r="A182" s="240"/>
      <c r="B182" s="240"/>
      <c r="C182" s="240"/>
      <c r="D182" s="240"/>
      <c r="E182" s="241"/>
      <c r="F182" s="241"/>
      <c r="G182" s="241"/>
      <c r="H182" s="241"/>
      <c r="I182" s="151"/>
      <c r="J182" s="241"/>
    </row>
    <row r="183" spans="1:10" ht="10.5" hidden="1" customHeight="1" x14ac:dyDescent="0.2">
      <c r="A183" s="240"/>
      <c r="B183" s="240"/>
      <c r="C183" s="240"/>
      <c r="D183" s="240"/>
      <c r="E183" s="241"/>
      <c r="F183" s="241"/>
      <c r="G183" s="241"/>
      <c r="H183" s="241"/>
      <c r="I183" s="151"/>
      <c r="J183" s="241"/>
    </row>
    <row r="184" spans="1:10" ht="10.5" hidden="1" customHeight="1" x14ac:dyDescent="0.2">
      <c r="A184" s="240"/>
      <c r="B184" s="240"/>
      <c r="C184" s="240"/>
      <c r="D184" s="240"/>
      <c r="E184" s="241"/>
      <c r="F184" s="241"/>
      <c r="G184" s="241"/>
      <c r="H184" s="241"/>
      <c r="I184" s="151"/>
      <c r="J184" s="241"/>
    </row>
    <row r="185" spans="1:10" ht="18" hidden="1" customHeight="1" x14ac:dyDescent="0.2">
      <c r="A185" s="240"/>
      <c r="B185" s="240"/>
      <c r="C185" s="240"/>
      <c r="D185" s="240"/>
      <c r="E185" s="241"/>
      <c r="F185" s="241"/>
      <c r="G185" s="241"/>
      <c r="H185" s="241"/>
      <c r="I185" s="151"/>
      <c r="J185" s="241"/>
    </row>
    <row r="186" spans="1:10" ht="21.75" hidden="1" customHeight="1" x14ac:dyDescent="0.2">
      <c r="A186" s="240"/>
      <c r="B186" s="240"/>
      <c r="C186" s="240"/>
      <c r="D186" s="240"/>
      <c r="E186" s="241"/>
      <c r="F186" s="241"/>
      <c r="G186" s="241"/>
      <c r="H186" s="241"/>
      <c r="I186" s="151"/>
      <c r="J186" s="241"/>
    </row>
    <row r="187" spans="1:10" ht="26.25" hidden="1" customHeight="1" x14ac:dyDescent="0.2">
      <c r="A187" s="240"/>
      <c r="B187" s="240"/>
      <c r="C187" s="240"/>
      <c r="D187" s="240"/>
      <c r="E187" s="241"/>
      <c r="F187" s="241"/>
      <c r="G187" s="241"/>
      <c r="H187" s="241"/>
      <c r="I187" s="151"/>
      <c r="J187" s="241"/>
    </row>
    <row r="188" spans="1:10" ht="20.25" hidden="1" customHeight="1" x14ac:dyDescent="0.2">
      <c r="A188" s="240"/>
      <c r="B188" s="240"/>
      <c r="C188" s="240"/>
      <c r="D188" s="240"/>
      <c r="E188" s="241"/>
      <c r="F188" s="241"/>
      <c r="G188" s="241"/>
      <c r="H188" s="241"/>
      <c r="I188" s="151"/>
      <c r="J188" s="241"/>
    </row>
    <row r="189" spans="1:10" ht="15" hidden="1" customHeight="1" x14ac:dyDescent="0.2">
      <c r="A189" s="240"/>
      <c r="B189" s="240"/>
      <c r="C189" s="240"/>
      <c r="D189" s="240"/>
      <c r="E189" s="241"/>
      <c r="F189" s="241"/>
      <c r="G189" s="241"/>
      <c r="H189" s="241"/>
      <c r="I189" s="151"/>
      <c r="J189" s="241"/>
    </row>
    <row r="190" spans="1:10" ht="22.5" hidden="1" customHeight="1" x14ac:dyDescent="0.2">
      <c r="A190" s="240"/>
      <c r="B190" s="240"/>
      <c r="C190" s="240"/>
      <c r="D190" s="240"/>
      <c r="E190" s="241"/>
      <c r="F190" s="241"/>
      <c r="G190" s="241"/>
      <c r="H190" s="241"/>
      <c r="I190" s="151"/>
      <c r="J190" s="241"/>
    </row>
    <row r="191" spans="1:10" ht="260.25" hidden="1" customHeight="1" x14ac:dyDescent="0.2">
      <c r="A191" s="240"/>
      <c r="B191" s="240"/>
      <c r="C191" s="240"/>
      <c r="D191" s="240"/>
      <c r="E191" s="241"/>
      <c r="F191" s="241"/>
      <c r="G191" s="241"/>
      <c r="H191" s="241"/>
      <c r="I191" s="151"/>
      <c r="J191" s="241"/>
    </row>
    <row r="192" spans="1:10" ht="2.25" hidden="1" customHeight="1" x14ac:dyDescent="0.2">
      <c r="A192" s="240"/>
      <c r="B192" s="240"/>
      <c r="C192" s="240"/>
      <c r="D192" s="240"/>
      <c r="E192" s="241"/>
      <c r="F192" s="241"/>
      <c r="G192" s="241"/>
      <c r="H192" s="241"/>
      <c r="I192" s="151"/>
      <c r="J192" s="241"/>
    </row>
    <row r="193" spans="1:11" ht="18.75" hidden="1" customHeight="1" x14ac:dyDescent="0.2">
      <c r="A193" s="240"/>
      <c r="B193" s="240"/>
      <c r="C193" s="240"/>
      <c r="D193" s="240"/>
      <c r="E193" s="241"/>
      <c r="F193" s="241"/>
      <c r="G193" s="241"/>
      <c r="H193" s="241"/>
      <c r="I193" s="151"/>
      <c r="J193" s="241"/>
    </row>
    <row r="194" spans="1:11" ht="26.25" hidden="1" customHeight="1" x14ac:dyDescent="0.2">
      <c r="A194" s="240"/>
      <c r="B194" s="240"/>
      <c r="C194" s="240"/>
      <c r="D194" s="240"/>
      <c r="E194" s="241"/>
      <c r="F194" s="241"/>
      <c r="G194" s="241"/>
      <c r="H194" s="241"/>
      <c r="I194" s="151"/>
      <c r="J194" s="241"/>
    </row>
    <row r="195" spans="1:11" ht="21.75" customHeight="1" x14ac:dyDescent="0.2">
      <c r="A195" s="83" t="s">
        <v>8</v>
      </c>
      <c r="B195" s="83" t="s">
        <v>2</v>
      </c>
      <c r="C195" s="83"/>
      <c r="D195" s="83"/>
      <c r="E195" s="422" t="s">
        <v>458</v>
      </c>
      <c r="F195" s="423"/>
      <c r="G195" s="423"/>
      <c r="H195" s="423"/>
      <c r="I195" s="423"/>
      <c r="J195" s="424"/>
      <c r="K195" s="251">
        <f>SUM(K196,K197,K200,K201,K202,K203:K214,K218,K219,K222,K223)/21</f>
        <v>0.73809523809523814</v>
      </c>
    </row>
    <row r="196" spans="1:11" ht="102" x14ac:dyDescent="0.2">
      <c r="A196" s="83" t="s">
        <v>8</v>
      </c>
      <c r="B196" s="83" t="s">
        <v>2</v>
      </c>
      <c r="C196" s="84" t="s">
        <v>16</v>
      </c>
      <c r="D196" s="14"/>
      <c r="E196" s="85" t="s">
        <v>468</v>
      </c>
      <c r="F196" s="85" t="s">
        <v>469</v>
      </c>
      <c r="G196" s="85" t="s">
        <v>470</v>
      </c>
      <c r="H196" s="86" t="s">
        <v>471</v>
      </c>
      <c r="I196" s="85" t="s">
        <v>472</v>
      </c>
      <c r="J196" s="100"/>
      <c r="K196" s="15">
        <v>0</v>
      </c>
    </row>
    <row r="197" spans="1:11" ht="25.5" x14ac:dyDescent="0.2">
      <c r="A197" s="83" t="s">
        <v>8</v>
      </c>
      <c r="B197" s="83" t="s">
        <v>2</v>
      </c>
      <c r="C197" s="87" t="s">
        <v>17</v>
      </c>
      <c r="D197" s="88"/>
      <c r="E197" s="89" t="s">
        <v>473</v>
      </c>
      <c r="F197" s="89"/>
      <c r="G197" s="89"/>
      <c r="H197" s="86"/>
      <c r="I197" s="85"/>
      <c r="J197" s="90"/>
      <c r="K197" s="15">
        <f>(K198+K199)/2</f>
        <v>0.5</v>
      </c>
    </row>
    <row r="198" spans="1:11" ht="70.5" customHeight="1" x14ac:dyDescent="0.2">
      <c r="A198" s="83" t="s">
        <v>8</v>
      </c>
      <c r="B198" s="83" t="s">
        <v>2</v>
      </c>
      <c r="C198" s="87" t="s">
        <v>17</v>
      </c>
      <c r="D198" s="88">
        <v>1</v>
      </c>
      <c r="E198" s="89" t="s">
        <v>474</v>
      </c>
      <c r="F198" s="89" t="s">
        <v>475</v>
      </c>
      <c r="G198" s="85" t="s">
        <v>470</v>
      </c>
      <c r="H198" s="86" t="s">
        <v>471</v>
      </c>
      <c r="I198" s="85" t="s">
        <v>476</v>
      </c>
      <c r="J198" s="91" t="s">
        <v>767</v>
      </c>
      <c r="K198" s="15">
        <v>1</v>
      </c>
    </row>
    <row r="199" spans="1:11" ht="178.5" customHeight="1" x14ac:dyDescent="0.2">
      <c r="A199" s="83" t="s">
        <v>8</v>
      </c>
      <c r="B199" s="83" t="s">
        <v>2</v>
      </c>
      <c r="C199" s="87" t="s">
        <v>17</v>
      </c>
      <c r="D199" s="88" t="s">
        <v>3</v>
      </c>
      <c r="E199" s="89" t="s">
        <v>477</v>
      </c>
      <c r="F199" s="89" t="s">
        <v>475</v>
      </c>
      <c r="G199" s="85" t="s">
        <v>470</v>
      </c>
      <c r="H199" s="86" t="s">
        <v>471</v>
      </c>
      <c r="I199" s="85" t="s">
        <v>478</v>
      </c>
      <c r="J199" s="91" t="s">
        <v>768</v>
      </c>
      <c r="K199" s="15">
        <v>0</v>
      </c>
    </row>
    <row r="200" spans="1:11" ht="171.75" customHeight="1" x14ac:dyDescent="0.2">
      <c r="A200" s="83" t="s">
        <v>8</v>
      </c>
      <c r="B200" s="83" t="s">
        <v>2</v>
      </c>
      <c r="C200" s="84" t="s">
        <v>18</v>
      </c>
      <c r="D200" s="88"/>
      <c r="E200" s="89" t="s">
        <v>479</v>
      </c>
      <c r="F200" s="89" t="s">
        <v>475</v>
      </c>
      <c r="G200" s="85" t="s">
        <v>470</v>
      </c>
      <c r="H200" s="86" t="s">
        <v>471</v>
      </c>
      <c r="I200" s="85" t="s">
        <v>480</v>
      </c>
      <c r="J200" s="91" t="s">
        <v>769</v>
      </c>
      <c r="K200" s="15">
        <v>1</v>
      </c>
    </row>
    <row r="201" spans="1:11" ht="178.5" x14ac:dyDescent="0.2">
      <c r="A201" s="83" t="s">
        <v>8</v>
      </c>
      <c r="B201" s="83" t="s">
        <v>2</v>
      </c>
      <c r="C201" s="87" t="s">
        <v>19</v>
      </c>
      <c r="D201" s="88"/>
      <c r="E201" s="89" t="s">
        <v>481</v>
      </c>
      <c r="F201" s="89" t="s">
        <v>475</v>
      </c>
      <c r="G201" s="85" t="s">
        <v>470</v>
      </c>
      <c r="H201" s="86" t="s">
        <v>471</v>
      </c>
      <c r="I201" s="85" t="s">
        <v>480</v>
      </c>
      <c r="J201" s="91" t="s">
        <v>770</v>
      </c>
      <c r="K201" s="15">
        <v>1</v>
      </c>
    </row>
    <row r="202" spans="1:11" ht="147.75" customHeight="1" x14ac:dyDescent="0.2">
      <c r="A202" s="83" t="s">
        <v>8</v>
      </c>
      <c r="B202" s="83" t="s">
        <v>2</v>
      </c>
      <c r="C202" s="87" t="s">
        <v>20</v>
      </c>
      <c r="D202" s="88"/>
      <c r="E202" s="89" t="s">
        <v>482</v>
      </c>
      <c r="F202" s="89" t="s">
        <v>475</v>
      </c>
      <c r="G202" s="85" t="s">
        <v>470</v>
      </c>
      <c r="H202" s="86" t="s">
        <v>471</v>
      </c>
      <c r="I202" s="85" t="s">
        <v>480</v>
      </c>
      <c r="J202" s="91" t="s">
        <v>771</v>
      </c>
      <c r="K202" s="15">
        <v>1</v>
      </c>
    </row>
    <row r="203" spans="1:11" ht="145.5" customHeight="1" x14ac:dyDescent="0.2">
      <c r="A203" s="83" t="s">
        <v>8</v>
      </c>
      <c r="B203" s="83" t="s">
        <v>2</v>
      </c>
      <c r="C203" s="87" t="s">
        <v>21</v>
      </c>
      <c r="D203" s="88"/>
      <c r="E203" s="89" t="s">
        <v>483</v>
      </c>
      <c r="F203" s="89" t="s">
        <v>475</v>
      </c>
      <c r="G203" s="85" t="s">
        <v>470</v>
      </c>
      <c r="H203" s="86" t="s">
        <v>471</v>
      </c>
      <c r="I203" s="85" t="s">
        <v>480</v>
      </c>
      <c r="J203" s="91" t="s">
        <v>772</v>
      </c>
      <c r="K203" s="15">
        <v>0</v>
      </c>
    </row>
    <row r="204" spans="1:11" ht="89.25" x14ac:dyDescent="0.2">
      <c r="A204" s="83" t="s">
        <v>8</v>
      </c>
      <c r="B204" s="83" t="s">
        <v>2</v>
      </c>
      <c r="C204" s="87" t="s">
        <v>22</v>
      </c>
      <c r="D204" s="88"/>
      <c r="E204" s="89" t="s">
        <v>484</v>
      </c>
      <c r="F204" s="89" t="s">
        <v>475</v>
      </c>
      <c r="G204" s="85" t="s">
        <v>470</v>
      </c>
      <c r="H204" s="86" t="s">
        <v>471</v>
      </c>
      <c r="I204" s="85" t="s">
        <v>480</v>
      </c>
      <c r="J204" s="91" t="s">
        <v>773</v>
      </c>
      <c r="K204" s="15">
        <v>1</v>
      </c>
    </row>
    <row r="205" spans="1:11" ht="107.25" customHeight="1" x14ac:dyDescent="0.2">
      <c r="A205" s="83" t="s">
        <v>8</v>
      </c>
      <c r="B205" s="83" t="s">
        <v>2</v>
      </c>
      <c r="C205" s="87" t="s">
        <v>0</v>
      </c>
      <c r="D205" s="88"/>
      <c r="E205" s="89" t="s">
        <v>485</v>
      </c>
      <c r="F205" s="89" t="s">
        <v>475</v>
      </c>
      <c r="G205" s="85" t="s">
        <v>470</v>
      </c>
      <c r="H205" s="86" t="s">
        <v>471</v>
      </c>
      <c r="I205" s="85" t="s">
        <v>480</v>
      </c>
      <c r="J205" s="91" t="s">
        <v>774</v>
      </c>
      <c r="K205" s="15">
        <v>1</v>
      </c>
    </row>
    <row r="206" spans="1:11" ht="170.25" customHeight="1" x14ac:dyDescent="0.2">
      <c r="A206" s="83" t="s">
        <v>8</v>
      </c>
      <c r="B206" s="83" t="s">
        <v>2</v>
      </c>
      <c r="C206" s="87" t="s">
        <v>8</v>
      </c>
      <c r="D206" s="88"/>
      <c r="E206" s="89" t="s">
        <v>486</v>
      </c>
      <c r="F206" s="89" t="s">
        <v>487</v>
      </c>
      <c r="G206" s="85" t="s">
        <v>470</v>
      </c>
      <c r="H206" s="86" t="s">
        <v>471</v>
      </c>
      <c r="I206" s="85" t="s">
        <v>480</v>
      </c>
      <c r="J206" s="91" t="s">
        <v>775</v>
      </c>
      <c r="K206" s="15">
        <v>0</v>
      </c>
    </row>
    <row r="207" spans="1:11" ht="170.25" customHeight="1" x14ac:dyDescent="0.2">
      <c r="A207" s="83" t="s">
        <v>8</v>
      </c>
      <c r="B207" s="83" t="s">
        <v>2</v>
      </c>
      <c r="C207" s="87" t="s">
        <v>23</v>
      </c>
      <c r="D207" s="88"/>
      <c r="E207" s="89" t="s">
        <v>488</v>
      </c>
      <c r="F207" s="89" t="s">
        <v>475</v>
      </c>
      <c r="G207" s="85" t="s">
        <v>470</v>
      </c>
      <c r="H207" s="86" t="s">
        <v>471</v>
      </c>
      <c r="I207" s="85" t="s">
        <v>480</v>
      </c>
      <c r="J207" s="91" t="s">
        <v>775</v>
      </c>
      <c r="K207" s="15">
        <v>0</v>
      </c>
    </row>
    <row r="208" spans="1:11" ht="155.25" customHeight="1" x14ac:dyDescent="0.2">
      <c r="A208" s="83" t="s">
        <v>8</v>
      </c>
      <c r="B208" s="83" t="s">
        <v>2</v>
      </c>
      <c r="C208" s="87" t="s">
        <v>24</v>
      </c>
      <c r="D208" s="88"/>
      <c r="E208" s="89" t="s">
        <v>489</v>
      </c>
      <c r="F208" s="89" t="s">
        <v>475</v>
      </c>
      <c r="G208" s="85" t="s">
        <v>470</v>
      </c>
      <c r="H208" s="86" t="s">
        <v>471</v>
      </c>
      <c r="I208" s="85" t="s">
        <v>480</v>
      </c>
      <c r="J208" s="91" t="s">
        <v>776</v>
      </c>
      <c r="K208" s="15">
        <v>1</v>
      </c>
    </row>
    <row r="209" spans="1:11" ht="155.25" customHeight="1" x14ac:dyDescent="0.2">
      <c r="A209" s="83" t="s">
        <v>8</v>
      </c>
      <c r="B209" s="83" t="s">
        <v>2</v>
      </c>
      <c r="C209" s="87" t="s">
        <v>25</v>
      </c>
      <c r="D209" s="88"/>
      <c r="E209" s="89" t="s">
        <v>490</v>
      </c>
      <c r="F209" s="89" t="s">
        <v>475</v>
      </c>
      <c r="G209" s="85" t="s">
        <v>470</v>
      </c>
      <c r="H209" s="86" t="s">
        <v>471</v>
      </c>
      <c r="I209" s="85" t="s">
        <v>491</v>
      </c>
      <c r="J209" s="91" t="s">
        <v>777</v>
      </c>
      <c r="K209" s="15">
        <v>1</v>
      </c>
    </row>
    <row r="210" spans="1:11" ht="104.25" customHeight="1" x14ac:dyDescent="0.2">
      <c r="A210" s="83" t="s">
        <v>8</v>
      </c>
      <c r="B210" s="83" t="s">
        <v>2</v>
      </c>
      <c r="C210" s="87" t="s">
        <v>26</v>
      </c>
      <c r="D210" s="88"/>
      <c r="E210" s="89" t="s">
        <v>492</v>
      </c>
      <c r="F210" s="89" t="s">
        <v>475</v>
      </c>
      <c r="G210" s="85" t="s">
        <v>470</v>
      </c>
      <c r="H210" s="86" t="s">
        <v>471</v>
      </c>
      <c r="I210" s="85" t="s">
        <v>480</v>
      </c>
      <c r="J210" s="91" t="s">
        <v>778</v>
      </c>
      <c r="K210" s="15">
        <v>0</v>
      </c>
    </row>
    <row r="211" spans="1:11" ht="336" customHeight="1" x14ac:dyDescent="0.2">
      <c r="A211" s="83" t="s">
        <v>8</v>
      </c>
      <c r="B211" s="83" t="s">
        <v>2</v>
      </c>
      <c r="C211" s="87" t="s">
        <v>27</v>
      </c>
      <c r="D211" s="88"/>
      <c r="E211" s="89" t="s">
        <v>493</v>
      </c>
      <c r="F211" s="89" t="s">
        <v>494</v>
      </c>
      <c r="G211" s="85" t="s">
        <v>470</v>
      </c>
      <c r="H211" s="86" t="s">
        <v>471</v>
      </c>
      <c r="I211" s="92" t="s">
        <v>495</v>
      </c>
      <c r="J211" s="91" t="s">
        <v>779</v>
      </c>
      <c r="K211" s="15">
        <v>1</v>
      </c>
    </row>
    <row r="212" spans="1:11" ht="92.25" customHeight="1" x14ac:dyDescent="0.2">
      <c r="A212" s="83" t="s">
        <v>8</v>
      </c>
      <c r="B212" s="83" t="s">
        <v>2</v>
      </c>
      <c r="C212" s="87" t="s">
        <v>28</v>
      </c>
      <c r="D212" s="88"/>
      <c r="E212" s="89" t="s">
        <v>496</v>
      </c>
      <c r="F212" s="89" t="s">
        <v>497</v>
      </c>
      <c r="G212" s="85" t="s">
        <v>470</v>
      </c>
      <c r="H212" s="86" t="s">
        <v>471</v>
      </c>
      <c r="I212" s="85" t="s">
        <v>498</v>
      </c>
      <c r="J212" s="91" t="s">
        <v>780</v>
      </c>
      <c r="K212" s="15">
        <v>1</v>
      </c>
    </row>
    <row r="213" spans="1:11" ht="92.25" customHeight="1" x14ac:dyDescent="0.2">
      <c r="A213" s="83" t="s">
        <v>8</v>
      </c>
      <c r="B213" s="83" t="s">
        <v>2</v>
      </c>
      <c r="C213" s="84" t="s">
        <v>29</v>
      </c>
      <c r="D213" s="14"/>
      <c r="E213" s="85" t="s">
        <v>499</v>
      </c>
      <c r="F213" s="89" t="s">
        <v>475</v>
      </c>
      <c r="G213" s="85" t="s">
        <v>470</v>
      </c>
      <c r="H213" s="86" t="s">
        <v>471</v>
      </c>
      <c r="I213" s="85"/>
      <c r="J213" s="91" t="s">
        <v>500</v>
      </c>
      <c r="K213" s="15">
        <v>1</v>
      </c>
    </row>
    <row r="214" spans="1:11" ht="63.75" x14ac:dyDescent="0.2">
      <c r="A214" s="83" t="s">
        <v>8</v>
      </c>
      <c r="B214" s="83" t="s">
        <v>2</v>
      </c>
      <c r="C214" s="84" t="s">
        <v>30</v>
      </c>
      <c r="D214" s="232"/>
      <c r="E214" s="85" t="s">
        <v>501</v>
      </c>
      <c r="F214" s="89" t="s">
        <v>475</v>
      </c>
      <c r="G214" s="85" t="s">
        <v>470</v>
      </c>
      <c r="H214" s="86" t="s">
        <v>471</v>
      </c>
      <c r="I214" s="85"/>
      <c r="J214" s="90"/>
      <c r="K214" s="15">
        <f>(K215+K216+K217)/3</f>
        <v>1</v>
      </c>
    </row>
    <row r="215" spans="1:11" ht="118.5" customHeight="1" x14ac:dyDescent="0.2">
      <c r="A215" s="83" t="s">
        <v>8</v>
      </c>
      <c r="B215" s="83" t="s">
        <v>2</v>
      </c>
      <c r="C215" s="87" t="s">
        <v>30</v>
      </c>
      <c r="D215" s="88" t="s">
        <v>4</v>
      </c>
      <c r="E215" s="89" t="s">
        <v>502</v>
      </c>
      <c r="F215" s="89" t="s">
        <v>475</v>
      </c>
      <c r="G215" s="85" t="s">
        <v>470</v>
      </c>
      <c r="H215" s="86" t="s">
        <v>471</v>
      </c>
      <c r="I215" s="85" t="s">
        <v>503</v>
      </c>
      <c r="J215" s="260" t="s">
        <v>781</v>
      </c>
      <c r="K215" s="15">
        <v>1</v>
      </c>
    </row>
    <row r="216" spans="1:11" ht="148.5" customHeight="1" x14ac:dyDescent="0.2">
      <c r="A216" s="83" t="s">
        <v>8</v>
      </c>
      <c r="B216" s="83" t="s">
        <v>2</v>
      </c>
      <c r="C216" s="87" t="s">
        <v>30</v>
      </c>
      <c r="D216" s="88" t="s">
        <v>3</v>
      </c>
      <c r="E216" s="89" t="s">
        <v>504</v>
      </c>
      <c r="F216" s="89" t="s">
        <v>475</v>
      </c>
      <c r="G216" s="85" t="s">
        <v>470</v>
      </c>
      <c r="H216" s="86" t="s">
        <v>471</v>
      </c>
      <c r="I216" s="85" t="s">
        <v>505</v>
      </c>
      <c r="J216" s="93" t="s">
        <v>782</v>
      </c>
      <c r="K216" s="15">
        <v>1</v>
      </c>
    </row>
    <row r="217" spans="1:11" ht="130.5" customHeight="1" x14ac:dyDescent="0.2">
      <c r="A217" s="83" t="s">
        <v>8</v>
      </c>
      <c r="B217" s="83" t="s">
        <v>2</v>
      </c>
      <c r="C217" s="87" t="s">
        <v>30</v>
      </c>
      <c r="D217" s="88" t="s">
        <v>5</v>
      </c>
      <c r="E217" s="89" t="s">
        <v>506</v>
      </c>
      <c r="F217" s="89" t="s">
        <v>475</v>
      </c>
      <c r="G217" s="85" t="s">
        <v>470</v>
      </c>
      <c r="H217" s="86" t="s">
        <v>471</v>
      </c>
      <c r="I217" s="85" t="s">
        <v>507</v>
      </c>
      <c r="J217" s="85" t="s">
        <v>783</v>
      </c>
      <c r="K217" s="15">
        <v>1</v>
      </c>
    </row>
    <row r="218" spans="1:11" ht="111.75" customHeight="1" x14ac:dyDescent="0.2">
      <c r="A218" s="83" t="s">
        <v>8</v>
      </c>
      <c r="B218" s="83" t="s">
        <v>2</v>
      </c>
      <c r="C218" s="87" t="s">
        <v>508</v>
      </c>
      <c r="D218" s="232"/>
      <c r="E218" s="89" t="s">
        <v>509</v>
      </c>
      <c r="F218" s="89" t="s">
        <v>475</v>
      </c>
      <c r="G218" s="85" t="s">
        <v>470</v>
      </c>
      <c r="H218" s="86" t="s">
        <v>471</v>
      </c>
      <c r="I218" s="85" t="s">
        <v>510</v>
      </c>
      <c r="J218" s="85" t="s">
        <v>784</v>
      </c>
      <c r="K218" s="15">
        <v>1</v>
      </c>
    </row>
    <row r="219" spans="1:11" ht="63.75" x14ac:dyDescent="0.2">
      <c r="A219" s="83" t="s">
        <v>8</v>
      </c>
      <c r="B219" s="83" t="s">
        <v>2</v>
      </c>
      <c r="C219" s="87" t="s">
        <v>511</v>
      </c>
      <c r="D219" s="232"/>
      <c r="E219" s="89" t="s">
        <v>512</v>
      </c>
      <c r="F219" s="89" t="s">
        <v>475</v>
      </c>
      <c r="G219" s="85" t="s">
        <v>470</v>
      </c>
      <c r="H219" s="86" t="s">
        <v>471</v>
      </c>
      <c r="I219" s="85"/>
      <c r="J219" s="94"/>
      <c r="K219" s="15">
        <f>(K220+K221)/2</f>
        <v>1</v>
      </c>
    </row>
    <row r="220" spans="1:11" ht="127.5" x14ac:dyDescent="0.2">
      <c r="A220" s="83" t="s">
        <v>8</v>
      </c>
      <c r="B220" s="83" t="s">
        <v>2</v>
      </c>
      <c r="C220" s="87" t="s">
        <v>511</v>
      </c>
      <c r="D220" s="232">
        <v>1</v>
      </c>
      <c r="E220" s="95" t="s">
        <v>513</v>
      </c>
      <c r="F220" s="89" t="s">
        <v>475</v>
      </c>
      <c r="G220" s="85" t="s">
        <v>470</v>
      </c>
      <c r="H220" s="86" t="s">
        <v>471</v>
      </c>
      <c r="I220" s="85" t="s">
        <v>514</v>
      </c>
      <c r="J220" s="91" t="s">
        <v>785</v>
      </c>
      <c r="K220" s="15">
        <v>1</v>
      </c>
    </row>
    <row r="221" spans="1:11" ht="91.5" customHeight="1" x14ac:dyDescent="0.2">
      <c r="A221" s="83" t="s">
        <v>8</v>
      </c>
      <c r="B221" s="83" t="s">
        <v>2</v>
      </c>
      <c r="C221" s="87" t="s">
        <v>511</v>
      </c>
      <c r="D221" s="232">
        <v>2</v>
      </c>
      <c r="E221" s="95" t="s">
        <v>515</v>
      </c>
      <c r="F221" s="89" t="s">
        <v>475</v>
      </c>
      <c r="G221" s="85" t="s">
        <v>470</v>
      </c>
      <c r="H221" s="86" t="s">
        <v>471</v>
      </c>
      <c r="I221" s="85" t="s">
        <v>516</v>
      </c>
      <c r="J221" s="91" t="s">
        <v>786</v>
      </c>
      <c r="K221" s="15">
        <v>1</v>
      </c>
    </row>
    <row r="222" spans="1:11" ht="121.5" customHeight="1" x14ac:dyDescent="0.2">
      <c r="A222" s="83" t="s">
        <v>8</v>
      </c>
      <c r="B222" s="83" t="s">
        <v>2</v>
      </c>
      <c r="C222" s="96" t="s">
        <v>517</v>
      </c>
      <c r="D222" s="97"/>
      <c r="E222" s="95" t="s">
        <v>518</v>
      </c>
      <c r="F222" s="98" t="s">
        <v>487</v>
      </c>
      <c r="G222" s="85" t="s">
        <v>470</v>
      </c>
      <c r="H222" s="86" t="s">
        <v>471</v>
      </c>
      <c r="I222" s="91" t="s">
        <v>519</v>
      </c>
      <c r="J222" s="85" t="s">
        <v>787</v>
      </c>
      <c r="K222" s="15">
        <v>1</v>
      </c>
    </row>
    <row r="223" spans="1:11" ht="153" x14ac:dyDescent="0.2">
      <c r="A223" s="83" t="s">
        <v>8</v>
      </c>
      <c r="B223" s="83" t="s">
        <v>2</v>
      </c>
      <c r="C223" s="99" t="s">
        <v>520</v>
      </c>
      <c r="D223" s="97"/>
      <c r="E223" s="95" t="s">
        <v>521</v>
      </c>
      <c r="F223" s="98" t="s">
        <v>475</v>
      </c>
      <c r="G223" s="85" t="s">
        <v>470</v>
      </c>
      <c r="H223" s="86" t="s">
        <v>471</v>
      </c>
      <c r="I223" s="91" t="s">
        <v>522</v>
      </c>
      <c r="J223" s="85" t="s">
        <v>788</v>
      </c>
      <c r="K223" s="15">
        <v>1</v>
      </c>
    </row>
    <row r="224" spans="1:11" ht="12.75" customHeight="1" x14ac:dyDescent="0.2">
      <c r="A224" s="83" t="s">
        <v>8</v>
      </c>
      <c r="B224" s="83" t="s">
        <v>11</v>
      </c>
      <c r="C224" s="83"/>
      <c r="D224" s="83"/>
      <c r="E224" s="378" t="s">
        <v>543</v>
      </c>
      <c r="F224" s="378"/>
      <c r="G224" s="378"/>
      <c r="H224" s="378"/>
      <c r="I224" s="378"/>
      <c r="J224" s="378"/>
      <c r="K224" s="254">
        <f>(K225+K231+K235+K241)/4</f>
        <v>1</v>
      </c>
    </row>
    <row r="225" spans="1:11" ht="91.5" customHeight="1" x14ac:dyDescent="0.2">
      <c r="A225" s="128" t="s">
        <v>8</v>
      </c>
      <c r="B225" s="128" t="s">
        <v>11</v>
      </c>
      <c r="C225" s="128" t="s">
        <v>16</v>
      </c>
      <c r="D225" s="128"/>
      <c r="E225" s="129" t="s">
        <v>544</v>
      </c>
      <c r="F225" s="130" t="s">
        <v>545</v>
      </c>
      <c r="G225" s="130" t="s">
        <v>470</v>
      </c>
      <c r="H225" s="130" t="s">
        <v>295</v>
      </c>
      <c r="I225" s="129" t="s">
        <v>546</v>
      </c>
      <c r="J225" s="91"/>
      <c r="K225" s="157">
        <f>(K226+K227+K228+K229+K230)/5</f>
        <v>1</v>
      </c>
    </row>
    <row r="226" spans="1:11" ht="142.5" customHeight="1" x14ac:dyDescent="0.2">
      <c r="A226" s="131" t="s">
        <v>8</v>
      </c>
      <c r="B226" s="131" t="s">
        <v>11</v>
      </c>
      <c r="C226" s="131" t="s">
        <v>16</v>
      </c>
      <c r="D226" s="131" t="s">
        <v>4</v>
      </c>
      <c r="E226" s="85" t="s">
        <v>547</v>
      </c>
      <c r="F226" s="86" t="s">
        <v>545</v>
      </c>
      <c r="G226" s="86" t="s">
        <v>470</v>
      </c>
      <c r="H226" s="86" t="s">
        <v>295</v>
      </c>
      <c r="I226" s="91" t="s">
        <v>548</v>
      </c>
      <c r="J226" s="91" t="s">
        <v>549</v>
      </c>
      <c r="K226" s="157">
        <v>1</v>
      </c>
    </row>
    <row r="227" spans="1:11" ht="83.25" customHeight="1" x14ac:dyDescent="0.2">
      <c r="A227" s="131" t="s">
        <v>8</v>
      </c>
      <c r="B227" s="131" t="s">
        <v>11</v>
      </c>
      <c r="C227" s="131" t="s">
        <v>16</v>
      </c>
      <c r="D227" s="131" t="s">
        <v>3</v>
      </c>
      <c r="E227" s="85" t="s">
        <v>550</v>
      </c>
      <c r="F227" s="86" t="s">
        <v>545</v>
      </c>
      <c r="G227" s="86" t="s">
        <v>470</v>
      </c>
      <c r="H227" s="86" t="s">
        <v>295</v>
      </c>
      <c r="I227" s="85" t="s">
        <v>551</v>
      </c>
      <c r="J227" s="91" t="s">
        <v>552</v>
      </c>
      <c r="K227" s="157">
        <v>1</v>
      </c>
    </row>
    <row r="228" spans="1:11" ht="76.5" customHeight="1" x14ac:dyDescent="0.2">
      <c r="A228" s="131" t="s">
        <v>8</v>
      </c>
      <c r="B228" s="131" t="s">
        <v>11</v>
      </c>
      <c r="C228" s="131" t="s">
        <v>16</v>
      </c>
      <c r="D228" s="131" t="s">
        <v>5</v>
      </c>
      <c r="E228" s="85" t="s">
        <v>553</v>
      </c>
      <c r="F228" s="86" t="s">
        <v>545</v>
      </c>
      <c r="G228" s="86" t="s">
        <v>470</v>
      </c>
      <c r="H228" s="86" t="s">
        <v>295</v>
      </c>
      <c r="I228" s="85" t="s">
        <v>554</v>
      </c>
      <c r="J228" s="91" t="s">
        <v>555</v>
      </c>
      <c r="K228" s="157">
        <v>1</v>
      </c>
    </row>
    <row r="229" spans="1:11" ht="132" customHeight="1" x14ac:dyDescent="0.2">
      <c r="A229" s="131" t="s">
        <v>8</v>
      </c>
      <c r="B229" s="131" t="s">
        <v>11</v>
      </c>
      <c r="C229" s="131" t="s">
        <v>16</v>
      </c>
      <c r="D229" s="131" t="s">
        <v>2</v>
      </c>
      <c r="E229" s="85" t="s">
        <v>556</v>
      </c>
      <c r="F229" s="86" t="s">
        <v>545</v>
      </c>
      <c r="G229" s="86" t="s">
        <v>470</v>
      </c>
      <c r="H229" s="86" t="s">
        <v>295</v>
      </c>
      <c r="I229" s="85" t="s">
        <v>557</v>
      </c>
      <c r="J229" s="91" t="s">
        <v>558</v>
      </c>
      <c r="K229" s="158">
        <v>1</v>
      </c>
    </row>
    <row r="230" spans="1:11" ht="128.25" customHeight="1" x14ac:dyDescent="0.2">
      <c r="A230" s="131" t="s">
        <v>8</v>
      </c>
      <c r="B230" s="131" t="s">
        <v>11</v>
      </c>
      <c r="C230" s="131" t="s">
        <v>16</v>
      </c>
      <c r="D230" s="131" t="s">
        <v>11</v>
      </c>
      <c r="E230" s="85" t="s">
        <v>559</v>
      </c>
      <c r="F230" s="86" t="s">
        <v>545</v>
      </c>
      <c r="G230" s="86" t="s">
        <v>470</v>
      </c>
      <c r="H230" s="86" t="s">
        <v>295</v>
      </c>
      <c r="I230" s="85" t="s">
        <v>560</v>
      </c>
      <c r="J230" s="91" t="s">
        <v>561</v>
      </c>
      <c r="K230" s="157">
        <v>1</v>
      </c>
    </row>
    <row r="231" spans="1:11" ht="166.5" customHeight="1" x14ac:dyDescent="0.2">
      <c r="A231" s="128" t="s">
        <v>8</v>
      </c>
      <c r="B231" s="128" t="s">
        <v>11</v>
      </c>
      <c r="C231" s="128" t="s">
        <v>17</v>
      </c>
      <c r="D231" s="128"/>
      <c r="E231" s="132" t="s">
        <v>562</v>
      </c>
      <c r="F231" s="130" t="s">
        <v>563</v>
      </c>
      <c r="G231" s="130" t="s">
        <v>470</v>
      </c>
      <c r="H231" s="130" t="s">
        <v>295</v>
      </c>
      <c r="I231" s="132" t="s">
        <v>564</v>
      </c>
      <c r="J231" s="91"/>
      <c r="K231" s="159" t="s">
        <v>4</v>
      </c>
    </row>
    <row r="232" spans="1:11" ht="82.5" customHeight="1" x14ac:dyDescent="0.2">
      <c r="A232" s="131" t="s">
        <v>8</v>
      </c>
      <c r="B232" s="131" t="s">
        <v>11</v>
      </c>
      <c r="C232" s="131" t="s">
        <v>17</v>
      </c>
      <c r="D232" s="131" t="s">
        <v>4</v>
      </c>
      <c r="E232" s="85" t="s">
        <v>565</v>
      </c>
      <c r="F232" s="86" t="s">
        <v>563</v>
      </c>
      <c r="G232" s="86" t="s">
        <v>470</v>
      </c>
      <c r="H232" s="86" t="s">
        <v>295</v>
      </c>
      <c r="I232" s="85" t="s">
        <v>566</v>
      </c>
      <c r="J232" s="91" t="s">
        <v>567</v>
      </c>
      <c r="K232" s="159" t="s">
        <v>4</v>
      </c>
    </row>
    <row r="233" spans="1:11" ht="63.75" x14ac:dyDescent="0.2">
      <c r="A233" s="131" t="s">
        <v>8</v>
      </c>
      <c r="B233" s="131" t="s">
        <v>11</v>
      </c>
      <c r="C233" s="131" t="s">
        <v>17</v>
      </c>
      <c r="D233" s="131" t="s">
        <v>3</v>
      </c>
      <c r="E233" s="85" t="s">
        <v>568</v>
      </c>
      <c r="F233" s="86" t="s">
        <v>563</v>
      </c>
      <c r="G233" s="86" t="s">
        <v>470</v>
      </c>
      <c r="H233" s="86" t="s">
        <v>295</v>
      </c>
      <c r="I233" s="85" t="s">
        <v>569</v>
      </c>
      <c r="J233" s="91" t="s">
        <v>570</v>
      </c>
      <c r="K233" s="157">
        <v>1</v>
      </c>
    </row>
    <row r="234" spans="1:11" ht="72.75" customHeight="1" x14ac:dyDescent="0.2">
      <c r="A234" s="131" t="s">
        <v>8</v>
      </c>
      <c r="B234" s="131" t="s">
        <v>11</v>
      </c>
      <c r="C234" s="131" t="s">
        <v>17</v>
      </c>
      <c r="D234" s="131" t="s">
        <v>5</v>
      </c>
      <c r="E234" s="85" t="s">
        <v>571</v>
      </c>
      <c r="F234" s="86" t="s">
        <v>563</v>
      </c>
      <c r="G234" s="86" t="s">
        <v>470</v>
      </c>
      <c r="H234" s="86" t="s">
        <v>295</v>
      </c>
      <c r="I234" s="85" t="s">
        <v>572</v>
      </c>
      <c r="J234" s="91" t="s">
        <v>573</v>
      </c>
      <c r="K234" s="157">
        <v>1</v>
      </c>
    </row>
    <row r="235" spans="1:11" ht="80.25" customHeight="1" x14ac:dyDescent="0.2">
      <c r="A235" s="128" t="s">
        <v>8</v>
      </c>
      <c r="B235" s="128" t="s">
        <v>11</v>
      </c>
      <c r="C235" s="128" t="s">
        <v>18</v>
      </c>
      <c r="D235" s="128"/>
      <c r="E235" s="132" t="s">
        <v>574</v>
      </c>
      <c r="F235" s="130" t="s">
        <v>563</v>
      </c>
      <c r="G235" s="130" t="s">
        <v>470</v>
      </c>
      <c r="H235" s="130" t="s">
        <v>294</v>
      </c>
      <c r="I235" s="132" t="s">
        <v>575</v>
      </c>
      <c r="J235" s="160"/>
      <c r="K235" s="159">
        <f>SUM(K236+K237+K238+K239+K240)/5</f>
        <v>1</v>
      </c>
    </row>
    <row r="236" spans="1:11" ht="127.5" customHeight="1" x14ac:dyDescent="0.2">
      <c r="A236" s="131" t="s">
        <v>8</v>
      </c>
      <c r="B236" s="131" t="s">
        <v>11</v>
      </c>
      <c r="C236" s="131" t="s">
        <v>18</v>
      </c>
      <c r="D236" s="131" t="s">
        <v>4</v>
      </c>
      <c r="E236" s="85" t="s">
        <v>576</v>
      </c>
      <c r="F236" s="86" t="s">
        <v>563</v>
      </c>
      <c r="G236" s="86" t="s">
        <v>470</v>
      </c>
      <c r="H236" s="86" t="s">
        <v>294</v>
      </c>
      <c r="I236" s="85" t="s">
        <v>577</v>
      </c>
      <c r="J236" s="91" t="s">
        <v>578</v>
      </c>
      <c r="K236" s="157">
        <v>1</v>
      </c>
    </row>
    <row r="237" spans="1:11" ht="76.5" x14ac:dyDescent="0.2">
      <c r="A237" s="131" t="s">
        <v>8</v>
      </c>
      <c r="B237" s="131" t="s">
        <v>11</v>
      </c>
      <c r="C237" s="131" t="s">
        <v>18</v>
      </c>
      <c r="D237" s="131" t="s">
        <v>3</v>
      </c>
      <c r="E237" s="85" t="s">
        <v>579</v>
      </c>
      <c r="F237" s="86" t="s">
        <v>563</v>
      </c>
      <c r="G237" s="86" t="s">
        <v>470</v>
      </c>
      <c r="H237" s="86" t="s">
        <v>295</v>
      </c>
      <c r="I237" s="85" t="s">
        <v>580</v>
      </c>
      <c r="J237" s="91" t="s">
        <v>581</v>
      </c>
      <c r="K237" s="159" t="s">
        <v>4</v>
      </c>
    </row>
    <row r="238" spans="1:11" ht="172.5" customHeight="1" x14ac:dyDescent="0.2">
      <c r="A238" s="131" t="s">
        <v>8</v>
      </c>
      <c r="B238" s="131" t="s">
        <v>11</v>
      </c>
      <c r="C238" s="131" t="s">
        <v>18</v>
      </c>
      <c r="D238" s="131" t="s">
        <v>5</v>
      </c>
      <c r="E238" s="85" t="s">
        <v>582</v>
      </c>
      <c r="F238" s="86" t="s">
        <v>563</v>
      </c>
      <c r="G238" s="86" t="s">
        <v>470</v>
      </c>
      <c r="H238" s="86" t="s">
        <v>295</v>
      </c>
      <c r="I238" s="85" t="s">
        <v>583</v>
      </c>
      <c r="J238" s="91" t="s">
        <v>584</v>
      </c>
      <c r="K238" s="157">
        <v>1</v>
      </c>
    </row>
    <row r="239" spans="1:11" ht="237" customHeight="1" x14ac:dyDescent="0.2">
      <c r="A239" s="252">
        <v>9</v>
      </c>
      <c r="B239" s="252">
        <v>5</v>
      </c>
      <c r="C239" s="252">
        <v>3</v>
      </c>
      <c r="D239" s="252">
        <v>5</v>
      </c>
      <c r="E239" s="100" t="s">
        <v>585</v>
      </c>
      <c r="F239" s="86" t="s">
        <v>563</v>
      </c>
      <c r="G239" s="86" t="s">
        <v>470</v>
      </c>
      <c r="H239" s="86" t="s">
        <v>295</v>
      </c>
      <c r="I239" s="85" t="s">
        <v>586</v>
      </c>
      <c r="J239" s="85" t="s">
        <v>587</v>
      </c>
      <c r="K239" s="255">
        <v>1</v>
      </c>
    </row>
    <row r="240" spans="1:11" ht="157.5" customHeight="1" x14ac:dyDescent="0.2">
      <c r="A240" s="252">
        <v>9</v>
      </c>
      <c r="B240" s="252">
        <v>5</v>
      </c>
      <c r="C240" s="252">
        <v>3</v>
      </c>
      <c r="D240" s="252">
        <v>6</v>
      </c>
      <c r="E240" s="100" t="s">
        <v>588</v>
      </c>
      <c r="F240" s="86" t="s">
        <v>563</v>
      </c>
      <c r="G240" s="86" t="s">
        <v>470</v>
      </c>
      <c r="H240" s="86" t="s">
        <v>295</v>
      </c>
      <c r="I240" s="85" t="s">
        <v>577</v>
      </c>
      <c r="J240" s="85" t="s">
        <v>589</v>
      </c>
      <c r="K240" s="255">
        <v>1</v>
      </c>
    </row>
    <row r="241" spans="1:11" ht="189.75" customHeight="1" x14ac:dyDescent="0.2">
      <c r="A241" s="256">
        <v>9</v>
      </c>
      <c r="B241" s="256">
        <v>5</v>
      </c>
      <c r="C241" s="256">
        <v>4</v>
      </c>
      <c r="D241" s="256"/>
      <c r="E241" s="133" t="s">
        <v>590</v>
      </c>
      <c r="F241" s="134" t="s">
        <v>563</v>
      </c>
      <c r="G241" s="134" t="s">
        <v>470</v>
      </c>
      <c r="H241" s="130" t="s">
        <v>295</v>
      </c>
      <c r="I241" s="132" t="s">
        <v>591</v>
      </c>
      <c r="J241" s="257"/>
      <c r="K241" s="255">
        <f>SUM(K242:K245)/4</f>
        <v>1</v>
      </c>
    </row>
    <row r="242" spans="1:11" ht="66" customHeight="1" x14ac:dyDescent="0.2">
      <c r="A242" s="252">
        <v>9</v>
      </c>
      <c r="B242" s="252">
        <v>5</v>
      </c>
      <c r="C242" s="252">
        <v>4</v>
      </c>
      <c r="D242" s="252">
        <v>1</v>
      </c>
      <c r="E242" s="100" t="s">
        <v>592</v>
      </c>
      <c r="F242" s="86" t="s">
        <v>563</v>
      </c>
      <c r="G242" s="86" t="s">
        <v>470</v>
      </c>
      <c r="H242" s="86" t="s">
        <v>295</v>
      </c>
      <c r="I242" s="85" t="s">
        <v>593</v>
      </c>
      <c r="J242" s="85" t="s">
        <v>594</v>
      </c>
      <c r="K242" s="255">
        <v>1</v>
      </c>
    </row>
    <row r="243" spans="1:11" ht="56.25" customHeight="1" x14ac:dyDescent="0.2">
      <c r="A243" s="252">
        <v>9</v>
      </c>
      <c r="B243" s="252">
        <v>5</v>
      </c>
      <c r="C243" s="252">
        <v>4</v>
      </c>
      <c r="D243" s="252">
        <v>2</v>
      </c>
      <c r="E243" s="100" t="s">
        <v>595</v>
      </c>
      <c r="F243" s="86" t="s">
        <v>563</v>
      </c>
      <c r="G243" s="86" t="s">
        <v>470</v>
      </c>
      <c r="H243" s="86" t="s">
        <v>295</v>
      </c>
      <c r="I243" s="85" t="s">
        <v>596</v>
      </c>
      <c r="J243" s="85" t="s">
        <v>597</v>
      </c>
      <c r="K243" s="255">
        <v>1</v>
      </c>
    </row>
    <row r="244" spans="1:11" ht="106.5" customHeight="1" x14ac:dyDescent="0.2">
      <c r="A244" s="252">
        <v>9</v>
      </c>
      <c r="B244" s="252">
        <v>5</v>
      </c>
      <c r="C244" s="252">
        <v>4</v>
      </c>
      <c r="D244" s="252">
        <v>3</v>
      </c>
      <c r="E244" s="100" t="s">
        <v>598</v>
      </c>
      <c r="F244" s="86" t="s">
        <v>563</v>
      </c>
      <c r="G244" s="86" t="s">
        <v>470</v>
      </c>
      <c r="H244" s="86" t="s">
        <v>295</v>
      </c>
      <c r="I244" s="85" t="s">
        <v>599</v>
      </c>
      <c r="J244" s="91" t="s">
        <v>561</v>
      </c>
      <c r="K244" s="255">
        <v>1</v>
      </c>
    </row>
    <row r="245" spans="1:11" ht="120" customHeight="1" x14ac:dyDescent="0.2">
      <c r="A245" s="252">
        <v>9</v>
      </c>
      <c r="B245" s="252">
        <v>5</v>
      </c>
      <c r="C245" s="252">
        <v>4</v>
      </c>
      <c r="D245" s="252">
        <v>4</v>
      </c>
      <c r="E245" s="100" t="s">
        <v>600</v>
      </c>
      <c r="F245" s="86" t="s">
        <v>563</v>
      </c>
      <c r="G245" s="86" t="s">
        <v>470</v>
      </c>
      <c r="H245" s="86" t="s">
        <v>295</v>
      </c>
      <c r="I245" s="85" t="s">
        <v>601</v>
      </c>
      <c r="J245" s="91" t="s">
        <v>602</v>
      </c>
      <c r="K245" s="255">
        <v>1</v>
      </c>
    </row>
    <row r="246" spans="1:11" ht="12.75" customHeight="1" x14ac:dyDescent="0.2">
      <c r="A246" s="83" t="s">
        <v>8</v>
      </c>
      <c r="B246" s="83" t="s">
        <v>12</v>
      </c>
      <c r="C246" s="83"/>
      <c r="D246" s="83"/>
      <c r="E246" s="378" t="s">
        <v>615</v>
      </c>
      <c r="F246" s="378"/>
      <c r="G246" s="378"/>
      <c r="H246" s="378"/>
      <c r="I246" s="378"/>
      <c r="J246" s="378"/>
      <c r="K246" s="258">
        <f>SUM(K247:K262)/13</f>
        <v>1</v>
      </c>
    </row>
    <row r="247" spans="1:11" ht="341.25" customHeight="1" x14ac:dyDescent="0.2">
      <c r="A247" s="131" t="s">
        <v>8</v>
      </c>
      <c r="B247" s="131" t="s">
        <v>12</v>
      </c>
      <c r="C247" s="131" t="s">
        <v>16</v>
      </c>
      <c r="D247" s="131"/>
      <c r="E247" s="91" t="s">
        <v>616</v>
      </c>
      <c r="F247" s="86" t="s">
        <v>617</v>
      </c>
      <c r="G247" s="86" t="s">
        <v>618</v>
      </c>
      <c r="H247" s="86" t="s">
        <v>295</v>
      </c>
      <c r="I247" s="91" t="s">
        <v>619</v>
      </c>
      <c r="J247" s="91" t="s">
        <v>620</v>
      </c>
      <c r="K247" s="157">
        <v>1</v>
      </c>
    </row>
    <row r="248" spans="1:11" ht="97.5" customHeight="1" x14ac:dyDescent="0.2">
      <c r="A248" s="131" t="s">
        <v>8</v>
      </c>
      <c r="B248" s="131" t="s">
        <v>12</v>
      </c>
      <c r="C248" s="131" t="s">
        <v>16</v>
      </c>
      <c r="D248" s="131" t="s">
        <v>4</v>
      </c>
      <c r="E248" s="85" t="s">
        <v>621</v>
      </c>
      <c r="F248" s="86" t="s">
        <v>617</v>
      </c>
      <c r="G248" s="86" t="s">
        <v>618</v>
      </c>
      <c r="H248" s="86" t="s">
        <v>295</v>
      </c>
      <c r="I248" s="91" t="s">
        <v>622</v>
      </c>
      <c r="J248" s="91" t="s">
        <v>623</v>
      </c>
      <c r="K248" s="157">
        <v>1</v>
      </c>
    </row>
    <row r="249" spans="1:11" ht="70.5" customHeight="1" x14ac:dyDescent="0.2">
      <c r="A249" s="131" t="s">
        <v>8</v>
      </c>
      <c r="B249" s="131" t="s">
        <v>12</v>
      </c>
      <c r="C249" s="131" t="s">
        <v>16</v>
      </c>
      <c r="D249" s="131" t="s">
        <v>3</v>
      </c>
      <c r="E249" s="85" t="s">
        <v>624</v>
      </c>
      <c r="F249" s="86" t="s">
        <v>617</v>
      </c>
      <c r="G249" s="86" t="s">
        <v>618</v>
      </c>
      <c r="H249" s="86" t="s">
        <v>295</v>
      </c>
      <c r="I249" s="85" t="s">
        <v>625</v>
      </c>
      <c r="J249" s="91" t="s">
        <v>626</v>
      </c>
      <c r="K249" s="157">
        <v>1</v>
      </c>
    </row>
    <row r="250" spans="1:11" ht="67.5" customHeight="1" x14ac:dyDescent="0.2">
      <c r="A250" s="131" t="s">
        <v>8</v>
      </c>
      <c r="B250" s="131" t="s">
        <v>12</v>
      </c>
      <c r="C250" s="131" t="s">
        <v>16</v>
      </c>
      <c r="D250" s="131" t="s">
        <v>5</v>
      </c>
      <c r="E250" s="85" t="s">
        <v>627</v>
      </c>
      <c r="F250" s="86" t="s">
        <v>617</v>
      </c>
      <c r="G250" s="86" t="s">
        <v>618</v>
      </c>
      <c r="H250" s="86" t="s">
        <v>295</v>
      </c>
      <c r="I250" s="85" t="s">
        <v>625</v>
      </c>
      <c r="J250" s="91" t="s">
        <v>628</v>
      </c>
      <c r="K250" s="157">
        <v>1</v>
      </c>
    </row>
    <row r="251" spans="1:11" ht="159" customHeight="1" x14ac:dyDescent="0.2">
      <c r="A251" s="131" t="s">
        <v>8</v>
      </c>
      <c r="B251" s="131" t="s">
        <v>12</v>
      </c>
      <c r="C251" s="131" t="s">
        <v>16</v>
      </c>
      <c r="D251" s="131" t="s">
        <v>2</v>
      </c>
      <c r="E251" s="85" t="s">
        <v>629</v>
      </c>
      <c r="F251" s="86" t="s">
        <v>617</v>
      </c>
      <c r="G251" s="86" t="s">
        <v>618</v>
      </c>
      <c r="H251" s="86" t="s">
        <v>295</v>
      </c>
      <c r="I251" s="85" t="s">
        <v>630</v>
      </c>
      <c r="J251" s="91" t="s">
        <v>631</v>
      </c>
      <c r="K251" s="158">
        <v>1</v>
      </c>
    </row>
    <row r="252" spans="1:11" ht="142.5" customHeight="1" x14ac:dyDescent="0.2">
      <c r="A252" s="131" t="s">
        <v>8</v>
      </c>
      <c r="B252" s="131" t="s">
        <v>12</v>
      </c>
      <c r="C252" s="131" t="s">
        <v>16</v>
      </c>
      <c r="D252" s="131" t="s">
        <v>11</v>
      </c>
      <c r="E252" s="85" t="s">
        <v>632</v>
      </c>
      <c r="F252" s="86" t="s">
        <v>617</v>
      </c>
      <c r="G252" s="86" t="s">
        <v>618</v>
      </c>
      <c r="H252" s="86" t="s">
        <v>295</v>
      </c>
      <c r="I252" s="85" t="s">
        <v>633</v>
      </c>
      <c r="J252" s="91" t="s">
        <v>634</v>
      </c>
      <c r="K252" s="157">
        <v>1</v>
      </c>
    </row>
    <row r="253" spans="1:11" ht="114.75" customHeight="1" x14ac:dyDescent="0.2">
      <c r="A253" s="131" t="s">
        <v>8</v>
      </c>
      <c r="B253" s="131" t="s">
        <v>12</v>
      </c>
      <c r="C253" s="131" t="s">
        <v>16</v>
      </c>
      <c r="D253" s="131" t="s">
        <v>12</v>
      </c>
      <c r="E253" s="85" t="s">
        <v>635</v>
      </c>
      <c r="F253" s="86" t="s">
        <v>617</v>
      </c>
      <c r="G253" s="86" t="s">
        <v>618</v>
      </c>
      <c r="H253" s="86" t="s">
        <v>295</v>
      </c>
      <c r="I253" s="85" t="s">
        <v>636</v>
      </c>
      <c r="J253" s="91" t="s">
        <v>637</v>
      </c>
      <c r="K253" s="157">
        <v>1</v>
      </c>
    </row>
    <row r="254" spans="1:11" ht="195.75" customHeight="1" x14ac:dyDescent="0.2">
      <c r="A254" s="131" t="s">
        <v>8</v>
      </c>
      <c r="B254" s="131" t="s">
        <v>12</v>
      </c>
      <c r="C254" s="131" t="s">
        <v>16</v>
      </c>
      <c r="D254" s="131" t="s">
        <v>171</v>
      </c>
      <c r="E254" s="85" t="s">
        <v>638</v>
      </c>
      <c r="F254" s="86" t="s">
        <v>617</v>
      </c>
      <c r="G254" s="86" t="s">
        <v>618</v>
      </c>
      <c r="H254" s="86" t="s">
        <v>295</v>
      </c>
      <c r="I254" s="85" t="s">
        <v>639</v>
      </c>
      <c r="J254" s="91" t="s">
        <v>640</v>
      </c>
      <c r="K254" s="159" t="s">
        <v>4</v>
      </c>
    </row>
    <row r="255" spans="1:11" ht="100.5" customHeight="1" x14ac:dyDescent="0.2">
      <c r="A255" s="131" t="s">
        <v>8</v>
      </c>
      <c r="B255" s="131" t="s">
        <v>12</v>
      </c>
      <c r="C255" s="131" t="s">
        <v>17</v>
      </c>
      <c r="D255" s="131"/>
      <c r="E255" s="85" t="s">
        <v>641</v>
      </c>
      <c r="F255" s="86" t="s">
        <v>617</v>
      </c>
      <c r="G255" s="86" t="s">
        <v>618</v>
      </c>
      <c r="H255" s="86" t="s">
        <v>295</v>
      </c>
      <c r="I255" s="85" t="s">
        <v>622</v>
      </c>
      <c r="J255" s="91" t="s">
        <v>642</v>
      </c>
      <c r="K255" s="157">
        <v>1</v>
      </c>
    </row>
    <row r="256" spans="1:11" ht="299.25" customHeight="1" x14ac:dyDescent="0.2">
      <c r="A256" s="131" t="s">
        <v>8</v>
      </c>
      <c r="B256" s="131" t="s">
        <v>12</v>
      </c>
      <c r="C256" s="131" t="s">
        <v>17</v>
      </c>
      <c r="D256" s="131" t="s">
        <v>4</v>
      </c>
      <c r="E256" s="85" t="s">
        <v>643</v>
      </c>
      <c r="F256" s="86" t="s">
        <v>617</v>
      </c>
      <c r="G256" s="86" t="s">
        <v>618</v>
      </c>
      <c r="H256" s="86" t="s">
        <v>295</v>
      </c>
      <c r="I256" s="85" t="s">
        <v>644</v>
      </c>
      <c r="J256" s="91" t="s">
        <v>642</v>
      </c>
      <c r="K256" s="159" t="s">
        <v>4</v>
      </c>
    </row>
    <row r="257" spans="1:11" ht="51" x14ac:dyDescent="0.2">
      <c r="A257" s="131" t="s">
        <v>8</v>
      </c>
      <c r="B257" s="131" t="s">
        <v>12</v>
      </c>
      <c r="C257" s="131" t="s">
        <v>17</v>
      </c>
      <c r="D257" s="131" t="s">
        <v>3</v>
      </c>
      <c r="E257" s="85" t="s">
        <v>645</v>
      </c>
      <c r="F257" s="86" t="s">
        <v>617</v>
      </c>
      <c r="G257" s="86" t="s">
        <v>618</v>
      </c>
      <c r="H257" s="86" t="s">
        <v>295</v>
      </c>
      <c r="I257" s="85" t="s">
        <v>646</v>
      </c>
      <c r="J257" s="91" t="s">
        <v>647</v>
      </c>
      <c r="K257" s="157">
        <v>1</v>
      </c>
    </row>
    <row r="258" spans="1:11" ht="97.5" customHeight="1" x14ac:dyDescent="0.2">
      <c r="A258" s="131" t="s">
        <v>8</v>
      </c>
      <c r="B258" s="131" t="s">
        <v>12</v>
      </c>
      <c r="C258" s="131" t="s">
        <v>18</v>
      </c>
      <c r="D258" s="131"/>
      <c r="E258" s="85" t="s">
        <v>648</v>
      </c>
      <c r="F258" s="86" t="s">
        <v>617</v>
      </c>
      <c r="G258" s="86" t="s">
        <v>618</v>
      </c>
      <c r="H258" s="86" t="s">
        <v>295</v>
      </c>
      <c r="I258" s="85" t="s">
        <v>649</v>
      </c>
      <c r="J258" s="91" t="s">
        <v>650</v>
      </c>
      <c r="K258" s="157">
        <v>1</v>
      </c>
    </row>
    <row r="259" spans="1:11" ht="95.25" customHeight="1" x14ac:dyDescent="0.2">
      <c r="A259" s="131" t="s">
        <v>8</v>
      </c>
      <c r="B259" s="131" t="s">
        <v>12</v>
      </c>
      <c r="C259" s="131" t="s">
        <v>18</v>
      </c>
      <c r="D259" s="131" t="s">
        <v>4</v>
      </c>
      <c r="E259" s="85" t="s">
        <v>651</v>
      </c>
      <c r="F259" s="86" t="s">
        <v>617</v>
      </c>
      <c r="G259" s="86" t="s">
        <v>618</v>
      </c>
      <c r="H259" s="86" t="s">
        <v>295</v>
      </c>
      <c r="I259" s="85" t="s">
        <v>652</v>
      </c>
      <c r="J259" s="160" t="s">
        <v>653</v>
      </c>
      <c r="K259" s="157">
        <v>1</v>
      </c>
    </row>
    <row r="260" spans="1:11" ht="87.75" customHeight="1" x14ac:dyDescent="0.2">
      <c r="A260" s="131" t="s">
        <v>8</v>
      </c>
      <c r="B260" s="131" t="s">
        <v>12</v>
      </c>
      <c r="C260" s="131" t="s">
        <v>18</v>
      </c>
      <c r="D260" s="131" t="s">
        <v>3</v>
      </c>
      <c r="E260" s="85" t="s">
        <v>654</v>
      </c>
      <c r="F260" s="86" t="s">
        <v>617</v>
      </c>
      <c r="G260" s="86" t="s">
        <v>618</v>
      </c>
      <c r="H260" s="86" t="s">
        <v>295</v>
      </c>
      <c r="I260" s="85" t="s">
        <v>655</v>
      </c>
      <c r="J260" s="91" t="s">
        <v>656</v>
      </c>
      <c r="K260" s="157">
        <v>1</v>
      </c>
    </row>
    <row r="261" spans="1:11" ht="162" customHeight="1" x14ac:dyDescent="0.2">
      <c r="A261" s="131" t="s">
        <v>8</v>
      </c>
      <c r="B261" s="131" t="s">
        <v>12</v>
      </c>
      <c r="C261" s="131" t="s">
        <v>19</v>
      </c>
      <c r="D261" s="131"/>
      <c r="E261" s="85" t="s">
        <v>657</v>
      </c>
      <c r="F261" s="86" t="s">
        <v>617</v>
      </c>
      <c r="G261" s="86" t="s">
        <v>618</v>
      </c>
      <c r="H261" s="86" t="s">
        <v>295</v>
      </c>
      <c r="I261" s="85" t="s">
        <v>658</v>
      </c>
      <c r="J261" s="91" t="s">
        <v>659</v>
      </c>
      <c r="K261" s="159" t="s">
        <v>4</v>
      </c>
    </row>
    <row r="262" spans="1:11" ht="51.75" customHeight="1" x14ac:dyDescent="0.2">
      <c r="A262" s="131" t="s">
        <v>8</v>
      </c>
      <c r="B262" s="131" t="s">
        <v>12</v>
      </c>
      <c r="C262" s="131" t="s">
        <v>19</v>
      </c>
      <c r="D262" s="131" t="s">
        <v>4</v>
      </c>
      <c r="E262" s="85" t="s">
        <v>660</v>
      </c>
      <c r="F262" s="86" t="s">
        <v>617</v>
      </c>
      <c r="G262" s="86" t="s">
        <v>618</v>
      </c>
      <c r="H262" s="86" t="s">
        <v>295</v>
      </c>
      <c r="I262" s="85" t="s">
        <v>661</v>
      </c>
      <c r="J262" s="91" t="s">
        <v>662</v>
      </c>
      <c r="K262" s="157">
        <v>1</v>
      </c>
    </row>
  </sheetData>
  <mergeCells count="250">
    <mergeCell ref="E131:J131"/>
    <mergeCell ref="H1:I1"/>
    <mergeCell ref="A2:I2"/>
    <mergeCell ref="A3:D3"/>
    <mergeCell ref="E3:E4"/>
    <mergeCell ref="F3:F4"/>
    <mergeCell ref="G3:G4"/>
    <mergeCell ref="H3:H4"/>
    <mergeCell ref="I3:I4"/>
    <mergeCell ref="J3:J4"/>
    <mergeCell ref="J37:J39"/>
    <mergeCell ref="I37:I39"/>
    <mergeCell ref="E5:J5"/>
    <mergeCell ref="E6:J6"/>
    <mergeCell ref="A34:A35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  <mergeCell ref="H53:H56"/>
    <mergeCell ref="I53:I56"/>
    <mergeCell ref="A37:A39"/>
    <mergeCell ref="B37:B39"/>
    <mergeCell ref="C37:C39"/>
    <mergeCell ref="D37:D39"/>
    <mergeCell ref="E37:E39"/>
    <mergeCell ref="G37:G39"/>
    <mergeCell ref="H37:H39"/>
    <mergeCell ref="F37:F39"/>
    <mergeCell ref="G87:G88"/>
    <mergeCell ref="H87:H88"/>
    <mergeCell ref="I87:I88"/>
    <mergeCell ref="G89:G90"/>
    <mergeCell ref="H89:H90"/>
    <mergeCell ref="I89:I90"/>
    <mergeCell ref="J53:J56"/>
    <mergeCell ref="A81:A82"/>
    <mergeCell ref="B81:B82"/>
    <mergeCell ref="C81:C82"/>
    <mergeCell ref="D81:D82"/>
    <mergeCell ref="E81:E82"/>
    <mergeCell ref="F81:F82"/>
    <mergeCell ref="G81:G82"/>
    <mergeCell ref="H81:H82"/>
    <mergeCell ref="I81:I82"/>
    <mergeCell ref="J81:J82"/>
    <mergeCell ref="A53:A56"/>
    <mergeCell ref="B53:B56"/>
    <mergeCell ref="C53:C56"/>
    <mergeCell ref="D53:D56"/>
    <mergeCell ref="E53:E56"/>
    <mergeCell ref="F53:F56"/>
    <mergeCell ref="G53:G56"/>
    <mergeCell ref="A89:A90"/>
    <mergeCell ref="B89:B90"/>
    <mergeCell ref="C89:C90"/>
    <mergeCell ref="D89:D90"/>
    <mergeCell ref="E89:E90"/>
    <mergeCell ref="F89:F90"/>
    <mergeCell ref="A87:A88"/>
    <mergeCell ref="B87:B88"/>
    <mergeCell ref="C87:C88"/>
    <mergeCell ref="D87:D88"/>
    <mergeCell ref="F87:F88"/>
    <mergeCell ref="I111:I112"/>
    <mergeCell ref="J111:J112"/>
    <mergeCell ref="A113:A114"/>
    <mergeCell ref="B113:B114"/>
    <mergeCell ref="C113:C114"/>
    <mergeCell ref="D113:D114"/>
    <mergeCell ref="E113:E114"/>
    <mergeCell ref="G113:G114"/>
    <mergeCell ref="H113:H114"/>
    <mergeCell ref="I113:I114"/>
    <mergeCell ref="J113:J114"/>
    <mergeCell ref="A111:A112"/>
    <mergeCell ref="B111:B112"/>
    <mergeCell ref="C111:C112"/>
    <mergeCell ref="D111:D112"/>
    <mergeCell ref="E111:E112"/>
    <mergeCell ref="G111:G112"/>
    <mergeCell ref="H111:H112"/>
    <mergeCell ref="A115:A116"/>
    <mergeCell ref="B115:B116"/>
    <mergeCell ref="C115:C116"/>
    <mergeCell ref="D115:D116"/>
    <mergeCell ref="E115:E116"/>
    <mergeCell ref="G115:G116"/>
    <mergeCell ref="H115:H116"/>
    <mergeCell ref="I115:I116"/>
    <mergeCell ref="J115:J116"/>
    <mergeCell ref="G117:G118"/>
    <mergeCell ref="H117:H118"/>
    <mergeCell ref="I117:I118"/>
    <mergeCell ref="J117:J118"/>
    <mergeCell ref="A119:A120"/>
    <mergeCell ref="B119:B120"/>
    <mergeCell ref="C119:C120"/>
    <mergeCell ref="D119:D120"/>
    <mergeCell ref="E119:E120"/>
    <mergeCell ref="G119:G120"/>
    <mergeCell ref="A117:A118"/>
    <mergeCell ref="B117:B118"/>
    <mergeCell ref="C117:C118"/>
    <mergeCell ref="D117:D118"/>
    <mergeCell ref="E117:E118"/>
    <mergeCell ref="F117:F118"/>
    <mergeCell ref="H119:H120"/>
    <mergeCell ref="I119:I120"/>
    <mergeCell ref="J119:J120"/>
    <mergeCell ref="J121:J122"/>
    <mergeCell ref="A123:A124"/>
    <mergeCell ref="B123:B124"/>
    <mergeCell ref="C123:C124"/>
    <mergeCell ref="D123:D124"/>
    <mergeCell ref="E123:E124"/>
    <mergeCell ref="G123:G124"/>
    <mergeCell ref="H123:H124"/>
    <mergeCell ref="I123:I124"/>
    <mergeCell ref="J123:J124"/>
    <mergeCell ref="A121:A122"/>
    <mergeCell ref="B121:B122"/>
    <mergeCell ref="C121:C122"/>
    <mergeCell ref="D121:D122"/>
    <mergeCell ref="E121:E122"/>
    <mergeCell ref="F121:F122"/>
    <mergeCell ref="G121:G122"/>
    <mergeCell ref="H121:H122"/>
    <mergeCell ref="I121:I122"/>
    <mergeCell ref="A125:A126"/>
    <mergeCell ref="B125:B126"/>
    <mergeCell ref="C125:C126"/>
    <mergeCell ref="D125:D126"/>
    <mergeCell ref="E125:E126"/>
    <mergeCell ref="G125:G126"/>
    <mergeCell ref="H125:H126"/>
    <mergeCell ref="I125:I126"/>
    <mergeCell ref="J125:J126"/>
    <mergeCell ref="J127:J128"/>
    <mergeCell ref="A129:A130"/>
    <mergeCell ref="B129:B130"/>
    <mergeCell ref="C129:C130"/>
    <mergeCell ref="D129:D130"/>
    <mergeCell ref="E129:E130"/>
    <mergeCell ref="F129:F130"/>
    <mergeCell ref="G129:G130"/>
    <mergeCell ref="H129:H130"/>
    <mergeCell ref="I129:I130"/>
    <mergeCell ref="J129:J130"/>
    <mergeCell ref="A127:A128"/>
    <mergeCell ref="B127:B128"/>
    <mergeCell ref="C127:C128"/>
    <mergeCell ref="D127:D128"/>
    <mergeCell ref="E127:E128"/>
    <mergeCell ref="F127:F128"/>
    <mergeCell ref="G127:G128"/>
    <mergeCell ref="H127:H128"/>
    <mergeCell ref="I127:I128"/>
    <mergeCell ref="H137:H139"/>
    <mergeCell ref="J137:J139"/>
    <mergeCell ref="A132:A136"/>
    <mergeCell ref="B132:B136"/>
    <mergeCell ref="C132:C136"/>
    <mergeCell ref="D132:D136"/>
    <mergeCell ref="E132:E136"/>
    <mergeCell ref="F132:F136"/>
    <mergeCell ref="G132:G136"/>
    <mergeCell ref="H132:H136"/>
    <mergeCell ref="J132:J136"/>
    <mergeCell ref="E158:E160"/>
    <mergeCell ref="F158:F160"/>
    <mergeCell ref="G158:G160"/>
    <mergeCell ref="A137:A139"/>
    <mergeCell ref="B137:B139"/>
    <mergeCell ref="C137:C139"/>
    <mergeCell ref="D137:D139"/>
    <mergeCell ref="E137:E139"/>
    <mergeCell ref="F137:F139"/>
    <mergeCell ref="G137:G139"/>
    <mergeCell ref="H145:H146"/>
    <mergeCell ref="J145:J146"/>
    <mergeCell ref="G140:G144"/>
    <mergeCell ref="H140:H144"/>
    <mergeCell ref="J140:J144"/>
    <mergeCell ref="A140:A144"/>
    <mergeCell ref="B140:B144"/>
    <mergeCell ref="C140:C144"/>
    <mergeCell ref="D140:D144"/>
    <mergeCell ref="E140:E144"/>
    <mergeCell ref="F140:F144"/>
    <mergeCell ref="A145:A146"/>
    <mergeCell ref="G145:G146"/>
    <mergeCell ref="F145:F146"/>
    <mergeCell ref="E145:E146"/>
    <mergeCell ref="D145:D146"/>
    <mergeCell ref="C145:C146"/>
    <mergeCell ref="B145:B146"/>
    <mergeCell ref="J158:J160"/>
    <mergeCell ref="I152:I153"/>
    <mergeCell ref="J152:J153"/>
    <mergeCell ref="A155:A156"/>
    <mergeCell ref="B155:B156"/>
    <mergeCell ref="C155:C156"/>
    <mergeCell ref="D155:D156"/>
    <mergeCell ref="E155:E156"/>
    <mergeCell ref="G155:G156"/>
    <mergeCell ref="H155:H156"/>
    <mergeCell ref="I155:I156"/>
    <mergeCell ref="J155:J156"/>
    <mergeCell ref="H152:H153"/>
    <mergeCell ref="G152:G153"/>
    <mergeCell ref="F152:F153"/>
    <mergeCell ref="E152:E153"/>
    <mergeCell ref="D152:D153"/>
    <mergeCell ref="C152:C153"/>
    <mergeCell ref="B152:B153"/>
    <mergeCell ref="A152:A153"/>
    <mergeCell ref="A158:A160"/>
    <mergeCell ref="B158:B160"/>
    <mergeCell ref="C158:C160"/>
    <mergeCell ref="D158:D160"/>
    <mergeCell ref="H158:H160"/>
    <mergeCell ref="E246:J246"/>
    <mergeCell ref="E195:J195"/>
    <mergeCell ref="E224:J224"/>
    <mergeCell ref="J161:J162"/>
    <mergeCell ref="A161:A162"/>
    <mergeCell ref="B161:B162"/>
    <mergeCell ref="C161:C162"/>
    <mergeCell ref="D161:D162"/>
    <mergeCell ref="E161:E162"/>
    <mergeCell ref="F161:F162"/>
    <mergeCell ref="E172:J172"/>
    <mergeCell ref="J170:J171"/>
    <mergeCell ref="I170:I171"/>
    <mergeCell ref="H170:H171"/>
    <mergeCell ref="G170:G171"/>
    <mergeCell ref="F170:F171"/>
    <mergeCell ref="E170:E171"/>
    <mergeCell ref="D170:D171"/>
    <mergeCell ref="C170:C171"/>
    <mergeCell ref="B170:B171"/>
    <mergeCell ref="A170:A171"/>
    <mergeCell ref="H161:H162"/>
    <mergeCell ref="G161:G16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J10" sqref="J10:J11"/>
    </sheetView>
  </sheetViews>
  <sheetFormatPr defaultRowHeight="12.75" x14ac:dyDescent="0.2"/>
  <cols>
    <col min="1" max="1" width="8.5703125" customWidth="1"/>
    <col min="2" max="2" width="10.5703125" customWidth="1"/>
    <col min="3" max="3" width="27.5703125" customWidth="1"/>
    <col min="11" max="11" width="16.42578125" customWidth="1"/>
  </cols>
  <sheetData>
    <row r="1" spans="1:11" ht="12.75" customHeight="1" x14ac:dyDescent="0.2">
      <c r="A1" s="2"/>
      <c r="B1" s="2"/>
      <c r="C1" s="2"/>
      <c r="D1" s="2"/>
      <c r="E1" s="2"/>
      <c r="F1" s="2"/>
      <c r="G1" s="2"/>
      <c r="H1" s="479" t="s">
        <v>13</v>
      </c>
      <c r="I1" s="480"/>
      <c r="J1" s="480"/>
      <c r="K1" s="480"/>
    </row>
    <row r="2" spans="1:11" x14ac:dyDescent="0.2">
      <c r="A2" s="2"/>
      <c r="B2" s="2"/>
      <c r="C2" s="2"/>
      <c r="D2" s="2"/>
      <c r="E2" s="2"/>
      <c r="F2" s="2"/>
      <c r="G2" s="2"/>
      <c r="H2" s="480"/>
      <c r="I2" s="480"/>
      <c r="J2" s="480"/>
      <c r="K2" s="480"/>
    </row>
    <row r="3" spans="1:11" ht="1.5" customHeight="1" x14ac:dyDescent="0.2">
      <c r="A3" s="2"/>
      <c r="B3" s="2"/>
      <c r="C3" s="2"/>
      <c r="D3" s="2"/>
      <c r="E3" s="2"/>
      <c r="F3" s="2"/>
      <c r="G3" s="2"/>
      <c r="H3" s="480"/>
      <c r="I3" s="480"/>
      <c r="J3" s="480"/>
      <c r="K3" s="480"/>
    </row>
    <row r="4" spans="1:11" hidden="1" x14ac:dyDescent="0.2">
      <c r="A4" s="2"/>
      <c r="B4" s="2"/>
      <c r="C4" s="2"/>
      <c r="D4" s="2"/>
      <c r="E4" s="2"/>
      <c r="F4" s="2"/>
      <c r="G4" s="2"/>
      <c r="H4" s="480"/>
      <c r="I4" s="480"/>
      <c r="J4" s="480"/>
      <c r="K4" s="480"/>
    </row>
    <row r="5" spans="1:11" ht="1.5" customHeight="1" x14ac:dyDescent="0.2">
      <c r="A5" s="2"/>
      <c r="B5" s="2"/>
      <c r="C5" s="2"/>
      <c r="D5" s="2"/>
      <c r="E5" s="2"/>
      <c r="F5" s="2"/>
      <c r="G5" s="2"/>
      <c r="H5" s="480"/>
      <c r="I5" s="480"/>
      <c r="J5" s="480"/>
      <c r="K5" s="480"/>
    </row>
    <row r="6" spans="1:11" hidden="1" x14ac:dyDescent="0.2">
      <c r="A6" s="2"/>
      <c r="B6" s="2"/>
      <c r="C6" s="2"/>
      <c r="D6" s="2"/>
      <c r="E6" s="2"/>
      <c r="F6" s="2"/>
      <c r="G6" s="2"/>
      <c r="H6" s="480"/>
      <c r="I6" s="480"/>
      <c r="J6" s="480"/>
      <c r="K6" s="480"/>
    </row>
    <row r="7" spans="1:11" ht="15" x14ac:dyDescent="0.2">
      <c r="A7" s="486" t="s">
        <v>285</v>
      </c>
      <c r="B7" s="487"/>
      <c r="C7" s="487"/>
      <c r="D7" s="487"/>
      <c r="E7" s="487"/>
      <c r="F7" s="487"/>
      <c r="G7" s="487"/>
      <c r="H7" s="487"/>
      <c r="I7" s="487"/>
      <c r="J7" s="487"/>
      <c r="K7" s="487"/>
    </row>
    <row r="8" spans="1:11" x14ac:dyDescent="0.2">
      <c r="A8" s="2"/>
      <c r="B8" s="2"/>
      <c r="C8" s="3"/>
      <c r="D8" s="3"/>
      <c r="E8" s="3"/>
      <c r="F8" s="3"/>
      <c r="G8" s="3"/>
      <c r="H8" s="3"/>
      <c r="I8" s="3"/>
      <c r="J8" s="3"/>
      <c r="K8" s="3"/>
    </row>
    <row r="9" spans="1:11" x14ac:dyDescent="0.2">
      <c r="A9" s="484" t="s">
        <v>271</v>
      </c>
      <c r="B9" s="484"/>
      <c r="C9" s="475" t="s">
        <v>286</v>
      </c>
      <c r="D9" s="475" t="s">
        <v>287</v>
      </c>
      <c r="E9" s="481" t="s">
        <v>288</v>
      </c>
      <c r="F9" s="482"/>
      <c r="G9" s="482"/>
      <c r="H9" s="482"/>
      <c r="I9" s="482"/>
      <c r="J9" s="483"/>
      <c r="K9" s="475" t="s">
        <v>289</v>
      </c>
    </row>
    <row r="10" spans="1:11" ht="32.25" customHeight="1" x14ac:dyDescent="0.2">
      <c r="A10" s="485"/>
      <c r="B10" s="485"/>
      <c r="C10" s="476" t="s">
        <v>290</v>
      </c>
      <c r="D10" s="476" t="s">
        <v>287</v>
      </c>
      <c r="E10" s="475" t="s">
        <v>291</v>
      </c>
      <c r="F10" s="475" t="s">
        <v>292</v>
      </c>
      <c r="G10" s="475" t="s">
        <v>293</v>
      </c>
      <c r="H10" s="475" t="s">
        <v>294</v>
      </c>
      <c r="I10" s="475" t="s">
        <v>295</v>
      </c>
      <c r="J10" s="475" t="s">
        <v>296</v>
      </c>
      <c r="K10" s="476" t="s">
        <v>278</v>
      </c>
    </row>
    <row r="11" spans="1:11" ht="30.75" customHeight="1" x14ac:dyDescent="0.2">
      <c r="A11" s="4" t="s">
        <v>282</v>
      </c>
      <c r="B11" s="4" t="s">
        <v>276</v>
      </c>
      <c r="C11" s="476"/>
      <c r="D11" s="476"/>
      <c r="E11" s="476"/>
      <c r="F11" s="476"/>
      <c r="G11" s="476"/>
      <c r="H11" s="476"/>
      <c r="I11" s="476"/>
      <c r="J11" s="475"/>
      <c r="K11" s="476"/>
    </row>
    <row r="12" spans="1:11" ht="14.25" customHeight="1" x14ac:dyDescent="0.2">
      <c r="A12" s="17" t="s">
        <v>8</v>
      </c>
      <c r="B12" s="18"/>
      <c r="C12" s="477" t="s">
        <v>9</v>
      </c>
      <c r="D12" s="478"/>
      <c r="E12" s="478"/>
      <c r="F12" s="478"/>
      <c r="G12" s="478"/>
      <c r="H12" s="478"/>
      <c r="I12" s="478"/>
      <c r="J12" s="478"/>
      <c r="K12" s="478"/>
    </row>
    <row r="13" spans="1:11" ht="14.25" customHeight="1" x14ac:dyDescent="0.2">
      <c r="A13" s="17"/>
      <c r="B13" s="18"/>
      <c r="C13" s="19"/>
      <c r="D13" s="20"/>
      <c r="E13" s="20"/>
      <c r="F13" s="20"/>
      <c r="G13" s="20"/>
      <c r="H13" s="20"/>
      <c r="I13" s="20"/>
      <c r="J13" s="20"/>
      <c r="K13" s="20"/>
    </row>
    <row r="14" spans="1:11" x14ac:dyDescent="0.2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 x14ac:dyDescent="0.2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</row>
    <row r="16" spans="1:11" x14ac:dyDescent="0.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</row>
    <row r="17" spans="1:11" x14ac:dyDescent="0.2">
      <c r="A17" s="474" t="s">
        <v>403</v>
      </c>
      <c r="B17" s="474"/>
      <c r="C17" s="474"/>
      <c r="D17" s="474"/>
      <c r="E17" s="474"/>
      <c r="F17" s="474"/>
      <c r="G17" s="474"/>
      <c r="H17" s="474"/>
      <c r="I17" s="474"/>
      <c r="J17" s="474"/>
      <c r="K17" s="474"/>
    </row>
    <row r="18" spans="1:11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</row>
    <row r="22" spans="1:11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</row>
    <row r="23" spans="1:11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</row>
    <row r="24" spans="1:11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</row>
    <row r="25" spans="1:11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</row>
    <row r="28" spans="1:11" x14ac:dyDescent="0.2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</row>
    <row r="29" spans="1:11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</row>
    <row r="30" spans="1:11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</row>
    <row r="31" spans="1:11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</row>
    <row r="32" spans="1:11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</row>
    <row r="33" spans="1:11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</row>
    <row r="34" spans="1:11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</row>
  </sheetData>
  <mergeCells count="15">
    <mergeCell ref="A17:K17"/>
    <mergeCell ref="F10:F11"/>
    <mergeCell ref="C12:K12"/>
    <mergeCell ref="C9:C11"/>
    <mergeCell ref="H1:K6"/>
    <mergeCell ref="G10:G11"/>
    <mergeCell ref="I10:I11"/>
    <mergeCell ref="J10:J11"/>
    <mergeCell ref="H10:H11"/>
    <mergeCell ref="E9:J9"/>
    <mergeCell ref="A9:B10"/>
    <mergeCell ref="A7:K7"/>
    <mergeCell ref="D9:D11"/>
    <mergeCell ref="K9:K11"/>
    <mergeCell ref="E10:E11"/>
  </mergeCells>
  <phoneticPr fontId="0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workbookViewId="0">
      <selection activeCell="I1" sqref="I1:O6"/>
    </sheetView>
  </sheetViews>
  <sheetFormatPr defaultRowHeight="12.75" x14ac:dyDescent="0.2"/>
  <cols>
    <col min="1" max="2" width="4.5703125" customWidth="1"/>
    <col min="3" max="3" width="5" customWidth="1"/>
    <col min="4" max="4" width="4.5703125" customWidth="1"/>
    <col min="5" max="5" width="7.42578125" customWidth="1"/>
    <col min="6" max="6" width="16.28515625" customWidth="1"/>
    <col min="7" max="7" width="18.5703125" customWidth="1"/>
    <col min="9" max="10" width="8" customWidth="1"/>
    <col min="11" max="11" width="7.7109375" customWidth="1"/>
    <col min="12" max="12" width="8" customWidth="1"/>
    <col min="13" max="13" width="8.140625" customWidth="1"/>
    <col min="14" max="14" width="7.7109375" customWidth="1"/>
  </cols>
  <sheetData>
    <row r="1" spans="1:15" x14ac:dyDescent="0.2">
      <c r="A1" s="2"/>
      <c r="B1" s="2"/>
      <c r="C1" s="2"/>
      <c r="D1" s="2"/>
      <c r="E1" s="2"/>
      <c r="F1" s="2"/>
      <c r="G1" s="2"/>
      <c r="H1" s="2"/>
      <c r="I1" s="489" t="s">
        <v>14</v>
      </c>
      <c r="J1" s="490"/>
      <c r="K1" s="490"/>
      <c r="L1" s="490"/>
      <c r="M1" s="490"/>
      <c r="N1" s="490"/>
      <c r="O1" s="397"/>
    </row>
    <row r="2" spans="1:15" x14ac:dyDescent="0.2">
      <c r="A2" s="2"/>
      <c r="B2" s="2"/>
      <c r="C2" s="2"/>
      <c r="D2" s="2"/>
      <c r="E2" s="2"/>
      <c r="F2" s="2"/>
      <c r="G2" s="2"/>
      <c r="H2" s="2"/>
      <c r="I2" s="490"/>
      <c r="J2" s="490"/>
      <c r="K2" s="490"/>
      <c r="L2" s="490"/>
      <c r="M2" s="490"/>
      <c r="N2" s="490"/>
      <c r="O2" s="397"/>
    </row>
    <row r="3" spans="1:15" ht="0.75" customHeight="1" x14ac:dyDescent="0.2">
      <c r="A3" s="2"/>
      <c r="B3" s="2"/>
      <c r="C3" s="2"/>
      <c r="D3" s="2"/>
      <c r="E3" s="2"/>
      <c r="F3" s="2"/>
      <c r="G3" s="2"/>
      <c r="H3" s="2"/>
      <c r="I3" s="490"/>
      <c r="J3" s="490"/>
      <c r="K3" s="490"/>
      <c r="L3" s="490"/>
      <c r="M3" s="490"/>
      <c r="N3" s="490"/>
      <c r="O3" s="397"/>
    </row>
    <row r="4" spans="1:15" ht="5.25" hidden="1" customHeight="1" x14ac:dyDescent="0.2">
      <c r="A4" s="2"/>
      <c r="B4" s="2"/>
      <c r="C4" s="2"/>
      <c r="D4" s="2"/>
      <c r="E4" s="2"/>
      <c r="F4" s="2"/>
      <c r="G4" s="2"/>
      <c r="H4" s="2"/>
      <c r="I4" s="490"/>
      <c r="J4" s="490"/>
      <c r="K4" s="490"/>
      <c r="L4" s="490"/>
      <c r="M4" s="490"/>
      <c r="N4" s="490"/>
      <c r="O4" s="397"/>
    </row>
    <row r="5" spans="1:15" ht="3.75" hidden="1" customHeight="1" x14ac:dyDescent="0.2">
      <c r="A5" s="2"/>
      <c r="B5" s="2"/>
      <c r="C5" s="2"/>
      <c r="D5" s="2"/>
      <c r="E5" s="2"/>
      <c r="F5" s="2"/>
      <c r="G5" s="2"/>
      <c r="H5" s="2"/>
      <c r="I5" s="490"/>
      <c r="J5" s="490"/>
      <c r="K5" s="490"/>
      <c r="L5" s="490"/>
      <c r="M5" s="490"/>
      <c r="N5" s="490"/>
      <c r="O5" s="397"/>
    </row>
    <row r="6" spans="1:15" ht="12.75" hidden="1" customHeight="1" x14ac:dyDescent="0.2">
      <c r="A6" s="2"/>
      <c r="B6" s="2"/>
      <c r="C6" s="2"/>
      <c r="D6" s="2"/>
      <c r="E6" s="2"/>
      <c r="F6" s="2"/>
      <c r="G6" s="2"/>
      <c r="H6" s="2"/>
      <c r="I6" s="490"/>
      <c r="J6" s="490"/>
      <c r="K6" s="490"/>
      <c r="L6" s="490"/>
      <c r="M6" s="490"/>
      <c r="N6" s="490"/>
      <c r="O6" s="397"/>
    </row>
    <row r="7" spans="1:15" x14ac:dyDescent="0.2">
      <c r="A7" s="488" t="s">
        <v>390</v>
      </c>
      <c r="B7" s="488"/>
      <c r="C7" s="488"/>
      <c r="D7" s="488"/>
      <c r="E7" s="488"/>
      <c r="F7" s="488"/>
      <c r="G7" s="488"/>
      <c r="H7" s="488"/>
      <c r="I7" s="488"/>
      <c r="J7" s="488"/>
      <c r="K7" s="488"/>
    </row>
    <row r="8" spans="1:15" x14ac:dyDescent="0.2">
      <c r="A8" s="2"/>
      <c r="B8" s="2"/>
      <c r="C8" s="2"/>
      <c r="D8" s="2"/>
      <c r="E8" s="3"/>
      <c r="F8" s="3"/>
      <c r="G8" s="3"/>
      <c r="H8" s="3"/>
      <c r="I8" s="3"/>
      <c r="J8" s="3"/>
      <c r="K8" s="3"/>
    </row>
    <row r="11" spans="1:15" x14ac:dyDescent="0.2">
      <c r="A11" s="5" t="s">
        <v>391</v>
      </c>
    </row>
  </sheetData>
  <mergeCells count="2">
    <mergeCell ref="A7:K7"/>
    <mergeCell ref="I1:O6"/>
  </mergeCells>
  <phoneticPr fontId="0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5"/>
  <sheetViews>
    <sheetView zoomScale="80" zoomScaleNormal="80" workbookViewId="0">
      <pane xSplit="11" ySplit="9" topLeftCell="L10" activePane="bottomRight" state="frozen"/>
      <selection pane="topRight" activeCell="L1" sqref="L1"/>
      <selection pane="bottomLeft" activeCell="A10" sqref="A10"/>
      <selection pane="bottomRight" activeCell="O10" sqref="O10"/>
    </sheetView>
  </sheetViews>
  <sheetFormatPr defaultRowHeight="11.25" x14ac:dyDescent="0.2"/>
  <cols>
    <col min="1" max="1" width="3.140625" style="264" customWidth="1"/>
    <col min="2" max="2" width="2.85546875" style="264" customWidth="1"/>
    <col min="3" max="3" width="3.140625" style="264" customWidth="1"/>
    <col min="4" max="4" width="3.5703125" style="264" customWidth="1"/>
    <col min="5" max="5" width="18.85546875" style="264" customWidth="1"/>
    <col min="6" max="6" width="14.140625" style="264" customWidth="1"/>
    <col min="7" max="7" width="4.85546875" style="264" customWidth="1"/>
    <col min="8" max="8" width="2.85546875" style="264" customWidth="1"/>
    <col min="9" max="9" width="3" style="264" customWidth="1"/>
    <col min="10" max="10" width="9.5703125" style="264" customWidth="1"/>
    <col min="11" max="11" width="4.85546875" style="264" customWidth="1"/>
    <col min="12" max="12" width="0.140625" style="264" hidden="1" customWidth="1"/>
    <col min="13" max="13" width="7.5703125" style="264" hidden="1" customWidth="1"/>
    <col min="14" max="14" width="0.140625" style="264" hidden="1" customWidth="1"/>
    <col min="15" max="15" width="9.42578125" style="322" customWidth="1"/>
    <col min="16" max="16" width="8.140625" style="264" customWidth="1"/>
    <col min="17" max="17" width="9.7109375" style="264" customWidth="1"/>
    <col min="18" max="18" width="9.28515625" style="264" customWidth="1"/>
    <col min="19" max="19" width="6.140625" style="264" customWidth="1"/>
    <col min="20" max="21" width="6.28515625" style="264" customWidth="1"/>
    <col min="22" max="22" width="6.140625" style="264" customWidth="1"/>
    <col min="23" max="23" width="6.7109375" style="264" customWidth="1"/>
    <col min="24" max="16384" width="9.140625" style="264"/>
  </cols>
  <sheetData>
    <row r="1" spans="1:23" ht="12.75" customHeight="1" x14ac:dyDescent="0.2">
      <c r="A1" s="263"/>
      <c r="B1" s="263"/>
      <c r="C1" s="263"/>
      <c r="D1" s="263"/>
      <c r="E1" s="263"/>
      <c r="F1" s="540" t="s">
        <v>742</v>
      </c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</row>
    <row r="2" spans="1:23" ht="27.2" customHeight="1" x14ac:dyDescent="0.2">
      <c r="A2" s="263"/>
      <c r="B2" s="263"/>
      <c r="C2" s="263"/>
      <c r="D2" s="263"/>
      <c r="E2" s="263"/>
      <c r="F2" s="540"/>
      <c r="G2" s="540"/>
      <c r="H2" s="540"/>
      <c r="I2" s="540"/>
      <c r="J2" s="540"/>
      <c r="K2" s="540"/>
      <c r="L2" s="540"/>
      <c r="M2" s="540"/>
      <c r="N2" s="540"/>
      <c r="O2" s="540"/>
      <c r="P2" s="540"/>
      <c r="Q2" s="540"/>
    </row>
    <row r="3" spans="1:23" ht="25.5" hidden="1" customHeight="1" x14ac:dyDescent="0.2">
      <c r="A3" s="263"/>
      <c r="B3" s="263"/>
      <c r="C3" s="263"/>
      <c r="D3" s="263"/>
      <c r="E3" s="263"/>
      <c r="F3" s="540"/>
      <c r="G3" s="540"/>
      <c r="H3" s="540"/>
      <c r="I3" s="540"/>
      <c r="J3" s="540"/>
      <c r="K3" s="540"/>
      <c r="L3" s="540"/>
      <c r="M3" s="540"/>
      <c r="N3" s="540"/>
      <c r="O3" s="540"/>
      <c r="P3" s="540"/>
      <c r="Q3" s="540"/>
    </row>
    <row r="4" spans="1:23" ht="12.75" hidden="1" customHeight="1" x14ac:dyDescent="0.2">
      <c r="A4" s="263"/>
      <c r="B4" s="263"/>
      <c r="C4" s="263"/>
      <c r="D4" s="263"/>
      <c r="E4" s="263"/>
      <c r="F4" s="540"/>
      <c r="G4" s="540"/>
      <c r="H4" s="540"/>
      <c r="I4" s="540"/>
      <c r="J4" s="540"/>
      <c r="K4" s="540"/>
      <c r="L4" s="540"/>
      <c r="M4" s="540"/>
      <c r="N4" s="540"/>
      <c r="O4" s="540"/>
      <c r="P4" s="540"/>
      <c r="Q4" s="540"/>
    </row>
    <row r="5" spans="1:23" ht="12.75" hidden="1" customHeight="1" x14ac:dyDescent="0.2">
      <c r="A5" s="263"/>
      <c r="B5" s="263"/>
      <c r="C5" s="263"/>
      <c r="D5" s="325"/>
      <c r="E5" s="325"/>
      <c r="F5" s="540"/>
      <c r="G5" s="540"/>
      <c r="H5" s="540"/>
      <c r="I5" s="540"/>
      <c r="J5" s="540"/>
      <c r="K5" s="540"/>
      <c r="L5" s="540"/>
      <c r="M5" s="540"/>
      <c r="N5" s="540"/>
      <c r="O5" s="540"/>
      <c r="P5" s="540"/>
      <c r="Q5" s="540"/>
    </row>
    <row r="6" spans="1:23" ht="12.75" hidden="1" customHeight="1" x14ac:dyDescent="0.2">
      <c r="A6" s="263"/>
      <c r="B6" s="263"/>
      <c r="C6" s="263"/>
      <c r="D6" s="325"/>
      <c r="E6" s="325"/>
      <c r="F6" s="540"/>
      <c r="G6" s="540"/>
      <c r="H6" s="540"/>
      <c r="I6" s="540"/>
      <c r="J6" s="540"/>
      <c r="K6" s="540"/>
      <c r="L6" s="540"/>
      <c r="M6" s="540"/>
      <c r="N6" s="540"/>
      <c r="O6" s="540"/>
      <c r="P6" s="540"/>
      <c r="Q6" s="540"/>
    </row>
    <row r="7" spans="1:23" ht="13.7" customHeight="1" x14ac:dyDescent="0.2">
      <c r="A7" s="542" t="s">
        <v>297</v>
      </c>
      <c r="B7" s="542"/>
      <c r="C7" s="542"/>
      <c r="D7" s="542"/>
      <c r="E7" s="542"/>
      <c r="F7" s="542"/>
      <c r="G7" s="542"/>
      <c r="H7" s="542"/>
      <c r="I7" s="542"/>
      <c r="J7" s="542"/>
      <c r="K7" s="542"/>
      <c r="L7" s="542"/>
      <c r="M7" s="542"/>
      <c r="N7" s="542"/>
      <c r="O7" s="542"/>
      <c r="P7" s="542"/>
      <c r="Q7" s="542"/>
    </row>
    <row r="8" spans="1:23" ht="33.75" customHeight="1" x14ac:dyDescent="0.2">
      <c r="A8" s="541" t="s">
        <v>271</v>
      </c>
      <c r="B8" s="541"/>
      <c r="C8" s="541"/>
      <c r="D8" s="541"/>
      <c r="E8" s="541" t="s">
        <v>298</v>
      </c>
      <c r="F8" s="541" t="s">
        <v>299</v>
      </c>
      <c r="G8" s="541" t="s">
        <v>300</v>
      </c>
      <c r="H8" s="541"/>
      <c r="I8" s="541"/>
      <c r="J8" s="541"/>
      <c r="K8" s="541"/>
      <c r="L8" s="265" t="s">
        <v>301</v>
      </c>
      <c r="M8" s="266"/>
      <c r="N8" s="266"/>
      <c r="O8" s="541" t="s">
        <v>301</v>
      </c>
      <c r="P8" s="541"/>
      <c r="Q8" s="267" t="s">
        <v>364</v>
      </c>
    </row>
    <row r="9" spans="1:23" ht="98.25" customHeight="1" x14ac:dyDescent="0.2">
      <c r="A9" s="267" t="s">
        <v>282</v>
      </c>
      <c r="B9" s="267" t="s">
        <v>276</v>
      </c>
      <c r="C9" s="267" t="s">
        <v>279</v>
      </c>
      <c r="D9" s="267" t="s">
        <v>280</v>
      </c>
      <c r="E9" s="541" t="s">
        <v>287</v>
      </c>
      <c r="F9" s="541"/>
      <c r="G9" s="267" t="s">
        <v>302</v>
      </c>
      <c r="H9" s="267" t="s">
        <v>303</v>
      </c>
      <c r="I9" s="267" t="s">
        <v>304</v>
      </c>
      <c r="J9" s="267" t="s">
        <v>305</v>
      </c>
      <c r="K9" s="267" t="s">
        <v>306</v>
      </c>
      <c r="L9" s="267" t="s">
        <v>291</v>
      </c>
      <c r="M9" s="267" t="s">
        <v>292</v>
      </c>
      <c r="N9" s="267" t="s">
        <v>293</v>
      </c>
      <c r="O9" s="268">
        <v>2020</v>
      </c>
      <c r="P9" s="267" t="s">
        <v>363</v>
      </c>
      <c r="Q9" s="267" t="s">
        <v>365</v>
      </c>
    </row>
    <row r="10" spans="1:23" ht="12.75" customHeight="1" x14ac:dyDescent="0.2">
      <c r="A10" s="543" t="s">
        <v>8</v>
      </c>
      <c r="B10" s="530"/>
      <c r="C10" s="530"/>
      <c r="D10" s="530"/>
      <c r="E10" s="530" t="s">
        <v>9</v>
      </c>
      <c r="F10" s="326" t="s">
        <v>307</v>
      </c>
      <c r="G10" s="327"/>
      <c r="H10" s="327"/>
      <c r="I10" s="327"/>
      <c r="J10" s="327"/>
      <c r="K10" s="327"/>
      <c r="L10" s="328" t="e">
        <f>SUM(L11:L11)</f>
        <v>#REF!</v>
      </c>
      <c r="M10" s="328" t="e">
        <f>SUM(M11:M11)</f>
        <v>#REF!</v>
      </c>
      <c r="N10" s="328" t="e">
        <f>SUM(N11:N11)</f>
        <v>#REF!</v>
      </c>
      <c r="O10" s="261">
        <v>40945</v>
      </c>
      <c r="P10" s="328">
        <v>40560.9</v>
      </c>
      <c r="Q10" s="328">
        <f>P10/O10*100</f>
        <v>99.061912321406766</v>
      </c>
    </row>
    <row r="11" spans="1:23" ht="12.2" customHeight="1" x14ac:dyDescent="0.2">
      <c r="A11" s="544"/>
      <c r="B11" s="447"/>
      <c r="C11" s="530"/>
      <c r="D11" s="530"/>
      <c r="E11" s="530"/>
      <c r="F11" s="269"/>
      <c r="G11" s="270"/>
      <c r="H11" s="270"/>
      <c r="I11" s="270"/>
      <c r="J11" s="270"/>
      <c r="K11" s="270"/>
      <c r="L11" s="271" t="e">
        <f>L14+#REF!+#REF!+#REF!</f>
        <v>#REF!</v>
      </c>
      <c r="M11" s="271" t="e">
        <f>M14+#REF!+#REF!+#REF!</f>
        <v>#REF!</v>
      </c>
      <c r="N11" s="271" t="e">
        <f>N14+#REF!+#REF!+#REF!</f>
        <v>#REF!</v>
      </c>
      <c r="O11" s="272"/>
      <c r="P11" s="272"/>
      <c r="Q11" s="328"/>
      <c r="R11" s="262"/>
      <c r="S11" s="262"/>
      <c r="T11" s="262"/>
      <c r="U11" s="262"/>
      <c r="V11" s="262"/>
      <c r="W11" s="262"/>
    </row>
    <row r="12" spans="1:23" ht="12.2" customHeight="1" x14ac:dyDescent="0.2">
      <c r="A12" s="533" t="s">
        <v>8</v>
      </c>
      <c r="B12" s="533" t="s">
        <v>4</v>
      </c>
      <c r="C12" s="513"/>
      <c r="D12" s="513"/>
      <c r="E12" s="513" t="s">
        <v>10</v>
      </c>
      <c r="F12" s="326" t="s">
        <v>7</v>
      </c>
      <c r="G12" s="327"/>
      <c r="H12" s="327"/>
      <c r="I12" s="327"/>
      <c r="J12" s="327"/>
      <c r="K12" s="327"/>
      <c r="L12" s="328" t="e">
        <f>L13+L14</f>
        <v>#REF!</v>
      </c>
      <c r="M12" s="328" t="e">
        <f>M13+M14</f>
        <v>#REF!</v>
      </c>
      <c r="N12" s="328" t="e">
        <f>N13+N14</f>
        <v>#REF!</v>
      </c>
      <c r="O12" s="261">
        <v>36969.300000000003</v>
      </c>
      <c r="P12" s="328">
        <v>36643.4</v>
      </c>
      <c r="Q12" s="328">
        <f t="shared" ref="Q12:Q41" si="0">P12/O12*100</f>
        <v>99.118457747374165</v>
      </c>
    </row>
    <row r="13" spans="1:23" ht="36" customHeight="1" x14ac:dyDescent="0.2">
      <c r="A13" s="534"/>
      <c r="B13" s="534"/>
      <c r="C13" s="529"/>
      <c r="D13" s="529"/>
      <c r="E13" s="529"/>
      <c r="F13" s="269" t="s">
        <v>399</v>
      </c>
      <c r="G13" s="270" t="s">
        <v>398</v>
      </c>
      <c r="H13" s="270"/>
      <c r="I13" s="270"/>
      <c r="J13" s="270"/>
      <c r="K13" s="270"/>
      <c r="L13" s="271"/>
      <c r="M13" s="271"/>
      <c r="N13" s="271"/>
      <c r="O13" s="272"/>
      <c r="P13" s="272"/>
      <c r="Q13" s="328" t="e">
        <f t="shared" si="0"/>
        <v>#DIV/0!</v>
      </c>
    </row>
    <row r="14" spans="1:23" ht="23.25" customHeight="1" x14ac:dyDescent="0.2">
      <c r="A14" s="535"/>
      <c r="B14" s="535"/>
      <c r="C14" s="514"/>
      <c r="D14" s="514"/>
      <c r="E14" s="514"/>
      <c r="F14" s="269" t="s">
        <v>308</v>
      </c>
      <c r="G14" s="270" t="s">
        <v>31</v>
      </c>
      <c r="H14" s="270"/>
      <c r="I14" s="270"/>
      <c r="J14" s="270"/>
      <c r="K14" s="270"/>
      <c r="L14" s="271" t="e">
        <f>SUM(L17:L50)+#REF!</f>
        <v>#REF!</v>
      </c>
      <c r="M14" s="271" t="e">
        <f>SUM(M32:M50)+M16+#REF!</f>
        <v>#REF!</v>
      </c>
      <c r="N14" s="271" t="e">
        <f>SUM(N32:N48)+N16+#REF!</f>
        <v>#REF!</v>
      </c>
      <c r="O14" s="271"/>
      <c r="P14" s="271"/>
      <c r="Q14" s="328" t="e">
        <f t="shared" si="0"/>
        <v>#DIV/0!</v>
      </c>
    </row>
    <row r="15" spans="1:23" ht="14.25" customHeight="1" x14ac:dyDescent="0.2">
      <c r="A15" s="548" t="s">
        <v>332</v>
      </c>
      <c r="B15" s="549"/>
      <c r="C15" s="549"/>
      <c r="D15" s="549"/>
      <c r="E15" s="549"/>
      <c r="F15" s="549"/>
      <c r="G15" s="549"/>
      <c r="H15" s="549"/>
      <c r="I15" s="549"/>
      <c r="J15" s="549"/>
      <c r="K15" s="550"/>
      <c r="L15" s="271"/>
      <c r="M15" s="271" t="e">
        <f>#REF!+M16+M32+M33+#REF!+#REF!+M35+M37</f>
        <v>#REF!</v>
      </c>
      <c r="N15" s="271" t="e">
        <f>#REF!+N16+N32+N33+#REF!+#REF!+N35+N37+#REF!</f>
        <v>#REF!</v>
      </c>
      <c r="O15" s="271"/>
      <c r="P15" s="271"/>
      <c r="Q15" s="328"/>
    </row>
    <row r="16" spans="1:23" ht="12.2" customHeight="1" x14ac:dyDescent="0.2">
      <c r="A16" s="526" t="s">
        <v>8</v>
      </c>
      <c r="B16" s="526" t="s">
        <v>4</v>
      </c>
      <c r="C16" s="523" t="s">
        <v>16</v>
      </c>
      <c r="D16" s="523" t="s">
        <v>4</v>
      </c>
      <c r="E16" s="531" t="s">
        <v>264</v>
      </c>
      <c r="F16" s="545" t="s">
        <v>307</v>
      </c>
      <c r="G16" s="546"/>
      <c r="H16" s="546"/>
      <c r="I16" s="546"/>
      <c r="J16" s="547"/>
      <c r="K16" s="270"/>
      <c r="L16" s="271"/>
      <c r="M16" s="271">
        <f>SUM(M17:M28)</f>
        <v>25765.3</v>
      </c>
      <c r="N16" s="271">
        <f>SUM(N17:N28)</f>
        <v>30084.499999999996</v>
      </c>
      <c r="O16" s="272">
        <f>O17</f>
        <v>31949.87</v>
      </c>
      <c r="P16" s="272">
        <v>36573.699999999997</v>
      </c>
      <c r="Q16" s="328">
        <f t="shared" si="0"/>
        <v>114.47214026222954</v>
      </c>
    </row>
    <row r="17" spans="1:17" ht="11.25" customHeight="1" x14ac:dyDescent="0.2">
      <c r="A17" s="527"/>
      <c r="B17" s="527"/>
      <c r="C17" s="524"/>
      <c r="D17" s="524"/>
      <c r="E17" s="532"/>
      <c r="F17" s="531" t="s">
        <v>308</v>
      </c>
      <c r="G17" s="270" t="s">
        <v>31</v>
      </c>
      <c r="H17" s="270" t="s">
        <v>16</v>
      </c>
      <c r="I17" s="270" t="s">
        <v>17</v>
      </c>
      <c r="J17" s="270" t="s">
        <v>321</v>
      </c>
      <c r="K17" s="270" t="s">
        <v>603</v>
      </c>
      <c r="L17" s="271"/>
      <c r="M17" s="271">
        <v>405</v>
      </c>
      <c r="N17" s="271">
        <v>872.7</v>
      </c>
      <c r="O17" s="272">
        <v>31949.87</v>
      </c>
      <c r="P17" s="271">
        <v>2092.1999999999998</v>
      </c>
      <c r="Q17" s="328">
        <f t="shared" si="0"/>
        <v>6.5483834519514481</v>
      </c>
    </row>
    <row r="18" spans="1:17" ht="27" customHeight="1" x14ac:dyDescent="0.2">
      <c r="A18" s="527"/>
      <c r="B18" s="527"/>
      <c r="C18" s="524"/>
      <c r="D18" s="524"/>
      <c r="E18" s="532"/>
      <c r="F18" s="532"/>
      <c r="G18" s="270"/>
      <c r="H18" s="270"/>
      <c r="I18" s="270"/>
      <c r="J18" s="270" t="s">
        <v>321</v>
      </c>
      <c r="K18" s="270" t="s">
        <v>265</v>
      </c>
      <c r="L18" s="271"/>
      <c r="M18" s="271">
        <v>119.1</v>
      </c>
      <c r="N18" s="271">
        <v>261.2</v>
      </c>
      <c r="O18" s="272">
        <v>1510.6</v>
      </c>
      <c r="P18" s="271">
        <v>1658.6</v>
      </c>
      <c r="Q18" s="328">
        <f t="shared" si="0"/>
        <v>109.79743148417846</v>
      </c>
    </row>
    <row r="19" spans="1:17" ht="23.25" customHeight="1" x14ac:dyDescent="0.2">
      <c r="A19" s="527"/>
      <c r="B19" s="527"/>
      <c r="C19" s="524"/>
      <c r="D19" s="524"/>
      <c r="E19" s="532"/>
      <c r="F19" s="532"/>
      <c r="G19" s="270"/>
      <c r="H19" s="270"/>
      <c r="I19" s="270"/>
      <c r="J19" s="270" t="s">
        <v>321</v>
      </c>
      <c r="K19" s="270" t="s">
        <v>328</v>
      </c>
      <c r="L19" s="271">
        <v>1033.2</v>
      </c>
      <c r="M19" s="271"/>
      <c r="N19" s="271"/>
      <c r="O19" s="272">
        <v>392.24</v>
      </c>
      <c r="P19" s="271">
        <v>433.6</v>
      </c>
      <c r="Q19" s="328">
        <f t="shared" si="0"/>
        <v>110.54456455231491</v>
      </c>
    </row>
    <row r="20" spans="1:17" ht="13.7" customHeight="1" x14ac:dyDescent="0.2">
      <c r="A20" s="527"/>
      <c r="B20" s="527"/>
      <c r="C20" s="524"/>
      <c r="D20" s="524"/>
      <c r="E20" s="532"/>
      <c r="F20" s="532"/>
      <c r="G20" s="270" t="s">
        <v>31</v>
      </c>
      <c r="H20" s="270" t="s">
        <v>16</v>
      </c>
      <c r="I20" s="270" t="s">
        <v>19</v>
      </c>
      <c r="J20" s="270" t="s">
        <v>322</v>
      </c>
      <c r="K20" s="270" t="s">
        <v>603</v>
      </c>
      <c r="L20" s="271"/>
      <c r="M20" s="271"/>
      <c r="N20" s="271"/>
      <c r="O20" s="272"/>
      <c r="P20" s="271">
        <v>29778.3</v>
      </c>
      <c r="Q20" s="328"/>
    </row>
    <row r="21" spans="1:17" ht="13.7" customHeight="1" x14ac:dyDescent="0.2">
      <c r="A21" s="527"/>
      <c r="B21" s="527"/>
      <c r="C21" s="524"/>
      <c r="D21" s="524"/>
      <c r="E21" s="532"/>
      <c r="F21" s="532"/>
      <c r="G21" s="270" t="s">
        <v>31</v>
      </c>
      <c r="H21" s="270" t="s">
        <v>16</v>
      </c>
      <c r="I21" s="270" t="s">
        <v>19</v>
      </c>
      <c r="J21" s="270" t="s">
        <v>322</v>
      </c>
      <c r="K21" s="270" t="s">
        <v>265</v>
      </c>
      <c r="L21" s="271"/>
      <c r="M21" s="271">
        <v>15516.1</v>
      </c>
      <c r="N21" s="271">
        <v>18141.8</v>
      </c>
      <c r="O21" s="272">
        <v>17400.900000000001</v>
      </c>
      <c r="P21" s="271">
        <v>20644.7</v>
      </c>
      <c r="Q21" s="328">
        <f t="shared" si="0"/>
        <v>118.64156451677785</v>
      </c>
    </row>
    <row r="22" spans="1:17" ht="13.7" customHeight="1" x14ac:dyDescent="0.2">
      <c r="A22" s="527"/>
      <c r="B22" s="527"/>
      <c r="C22" s="524"/>
      <c r="D22" s="524"/>
      <c r="E22" s="532"/>
      <c r="F22" s="532"/>
      <c r="G22" s="270"/>
      <c r="H22" s="270"/>
      <c r="I22" s="270"/>
      <c r="J22" s="270"/>
      <c r="K22" s="270" t="s">
        <v>329</v>
      </c>
      <c r="L22" s="271"/>
      <c r="M22" s="271">
        <v>10.4</v>
      </c>
      <c r="N22" s="271">
        <v>22.8</v>
      </c>
      <c r="O22" s="272">
        <v>14.9</v>
      </c>
      <c r="P22" s="271">
        <v>13.2</v>
      </c>
      <c r="Q22" s="328">
        <f t="shared" si="0"/>
        <v>88.590604026845625</v>
      </c>
    </row>
    <row r="23" spans="1:17" ht="13.7" customHeight="1" x14ac:dyDescent="0.2">
      <c r="A23" s="527"/>
      <c r="B23" s="527"/>
      <c r="C23" s="524"/>
      <c r="D23" s="524"/>
      <c r="E23" s="532"/>
      <c r="F23" s="532"/>
      <c r="G23" s="270"/>
      <c r="H23" s="270"/>
      <c r="I23" s="270"/>
      <c r="J23" s="270"/>
      <c r="K23" s="270" t="s">
        <v>328</v>
      </c>
      <c r="L23" s="271"/>
      <c r="M23" s="271">
        <v>4570.5</v>
      </c>
      <c r="N23" s="271">
        <v>5450.6</v>
      </c>
      <c r="O23" s="272">
        <v>5084.5</v>
      </c>
      <c r="P23" s="271">
        <v>6075.2</v>
      </c>
      <c r="Q23" s="328">
        <f t="shared" si="0"/>
        <v>119.48470842757399</v>
      </c>
    </row>
    <row r="24" spans="1:17" ht="13.7" customHeight="1" x14ac:dyDescent="0.2">
      <c r="A24" s="527"/>
      <c r="B24" s="527"/>
      <c r="C24" s="524"/>
      <c r="D24" s="524"/>
      <c r="E24" s="532"/>
      <c r="F24" s="532"/>
      <c r="G24" s="270"/>
      <c r="H24" s="270"/>
      <c r="I24" s="270"/>
      <c r="J24" s="270"/>
      <c r="K24" s="270" t="s">
        <v>327</v>
      </c>
      <c r="L24" s="271"/>
      <c r="M24" s="271">
        <v>1021.9</v>
      </c>
      <c r="N24" s="271">
        <v>947.3</v>
      </c>
      <c r="O24" s="272">
        <v>98.3</v>
      </c>
      <c r="P24" s="271">
        <v>2.4</v>
      </c>
      <c r="Q24" s="328">
        <f t="shared" si="0"/>
        <v>2.4415055951169888</v>
      </c>
    </row>
    <row r="25" spans="1:17" ht="13.7" customHeight="1" x14ac:dyDescent="0.2">
      <c r="A25" s="527"/>
      <c r="B25" s="527"/>
      <c r="C25" s="524"/>
      <c r="D25" s="524"/>
      <c r="E25" s="532"/>
      <c r="F25" s="532"/>
      <c r="G25" s="270"/>
      <c r="H25" s="270"/>
      <c r="I25" s="270"/>
      <c r="J25" s="270"/>
      <c r="K25" s="270" t="s">
        <v>266</v>
      </c>
      <c r="L25" s="271"/>
      <c r="M25" s="271">
        <v>4064.6</v>
      </c>
      <c r="N25" s="271">
        <v>4339.3</v>
      </c>
      <c r="O25" s="272">
        <v>2778.1</v>
      </c>
      <c r="P25" s="271">
        <v>2970.7</v>
      </c>
      <c r="Q25" s="328">
        <f t="shared" si="0"/>
        <v>106.93279579568771</v>
      </c>
    </row>
    <row r="26" spans="1:17" ht="13.7" customHeight="1" x14ac:dyDescent="0.2">
      <c r="A26" s="527"/>
      <c r="B26" s="527"/>
      <c r="C26" s="524"/>
      <c r="D26" s="524"/>
      <c r="E26" s="532"/>
      <c r="F26" s="532"/>
      <c r="G26" s="270"/>
      <c r="H26" s="270"/>
      <c r="I26" s="270"/>
      <c r="J26" s="270"/>
      <c r="K26" s="270" t="s">
        <v>320</v>
      </c>
      <c r="L26" s="271"/>
      <c r="M26" s="271"/>
      <c r="N26" s="271"/>
      <c r="O26" s="272">
        <v>0.2</v>
      </c>
      <c r="P26" s="271">
        <v>65.400000000000006</v>
      </c>
      <c r="Q26" s="328">
        <f t="shared" si="0"/>
        <v>32700</v>
      </c>
    </row>
    <row r="27" spans="1:17" ht="13.7" customHeight="1" x14ac:dyDescent="0.2">
      <c r="A27" s="527"/>
      <c r="B27" s="527"/>
      <c r="C27" s="524"/>
      <c r="D27" s="524"/>
      <c r="E27" s="532"/>
      <c r="F27" s="532"/>
      <c r="G27" s="270"/>
      <c r="H27" s="270"/>
      <c r="I27" s="270"/>
      <c r="J27" s="270"/>
      <c r="K27" s="270" t="s">
        <v>330</v>
      </c>
      <c r="L27" s="271"/>
      <c r="M27" s="271">
        <v>49.8</v>
      </c>
      <c r="N27" s="271">
        <v>40.299999999999997</v>
      </c>
      <c r="O27" s="272">
        <v>16.100000000000001</v>
      </c>
      <c r="P27" s="271">
        <v>6.6</v>
      </c>
      <c r="Q27" s="328">
        <f t="shared" si="0"/>
        <v>40.993788819875768</v>
      </c>
    </row>
    <row r="28" spans="1:17" ht="13.7" customHeight="1" x14ac:dyDescent="0.2">
      <c r="A28" s="527"/>
      <c r="B28" s="527"/>
      <c r="C28" s="524"/>
      <c r="D28" s="524"/>
      <c r="E28" s="532"/>
      <c r="F28" s="532"/>
      <c r="G28" s="270"/>
      <c r="H28" s="270"/>
      <c r="I28" s="270"/>
      <c r="J28" s="270"/>
      <c r="K28" s="270" t="s">
        <v>331</v>
      </c>
      <c r="L28" s="271"/>
      <c r="M28" s="271">
        <v>7.9</v>
      </c>
      <c r="N28" s="271">
        <v>8.5</v>
      </c>
      <c r="O28" s="272">
        <v>20.100000000000001</v>
      </c>
      <c r="P28" s="271">
        <v>0.1</v>
      </c>
      <c r="Q28" s="328">
        <f t="shared" si="0"/>
        <v>0.49751243781094528</v>
      </c>
    </row>
    <row r="29" spans="1:17" ht="13.7" customHeight="1" x14ac:dyDescent="0.2">
      <c r="A29" s="527"/>
      <c r="B29" s="527"/>
      <c r="C29" s="243"/>
      <c r="D29" s="243"/>
      <c r="E29" s="532"/>
      <c r="F29" s="273"/>
      <c r="G29" s="270" t="s">
        <v>31</v>
      </c>
      <c r="H29" s="270" t="s">
        <v>16</v>
      </c>
      <c r="I29" s="270"/>
      <c r="J29" s="270" t="s">
        <v>808</v>
      </c>
      <c r="K29" s="270" t="s">
        <v>603</v>
      </c>
      <c r="L29" s="271"/>
      <c r="M29" s="271"/>
      <c r="N29" s="271"/>
      <c r="O29" s="272"/>
      <c r="P29" s="271">
        <v>50</v>
      </c>
      <c r="Q29" s="328"/>
    </row>
    <row r="30" spans="1:17" ht="13.7" customHeight="1" x14ac:dyDescent="0.2">
      <c r="A30" s="527"/>
      <c r="B30" s="527"/>
      <c r="C30" s="243"/>
      <c r="D30" s="243"/>
      <c r="E30" s="532"/>
      <c r="F30" s="273"/>
      <c r="G30" s="270"/>
      <c r="H30" s="270"/>
      <c r="I30" s="270"/>
      <c r="J30" s="270"/>
      <c r="K30" s="270" t="s">
        <v>327</v>
      </c>
      <c r="L30" s="271"/>
      <c r="M30" s="271"/>
      <c r="N30" s="271"/>
      <c r="O30" s="272"/>
      <c r="P30" s="271">
        <v>50</v>
      </c>
      <c r="Q30" s="328"/>
    </row>
    <row r="31" spans="1:17" ht="13.7" customHeight="1" x14ac:dyDescent="0.2">
      <c r="A31" s="527"/>
      <c r="B31" s="527"/>
      <c r="C31" s="243"/>
      <c r="D31" s="243"/>
      <c r="E31" s="532"/>
      <c r="F31" s="273"/>
      <c r="G31" s="270"/>
      <c r="H31" s="270"/>
      <c r="I31" s="270"/>
      <c r="J31" s="270"/>
      <c r="K31" s="270" t="s">
        <v>809</v>
      </c>
      <c r="L31" s="271"/>
      <c r="M31" s="271"/>
      <c r="N31" s="271"/>
      <c r="O31" s="272"/>
      <c r="P31" s="271">
        <v>0</v>
      </c>
      <c r="Q31" s="328"/>
    </row>
    <row r="32" spans="1:17" ht="24.75" customHeight="1" x14ac:dyDescent="0.2">
      <c r="A32" s="14" t="s">
        <v>8</v>
      </c>
      <c r="B32" s="14" t="s">
        <v>4</v>
      </c>
      <c r="C32" s="38" t="s">
        <v>16</v>
      </c>
      <c r="D32" s="39" t="s">
        <v>2</v>
      </c>
      <c r="E32" s="269" t="s">
        <v>749</v>
      </c>
      <c r="F32" s="269" t="s">
        <v>308</v>
      </c>
      <c r="G32" s="270" t="s">
        <v>31</v>
      </c>
      <c r="H32" s="270"/>
      <c r="I32" s="270"/>
      <c r="J32" s="270" t="s">
        <v>323</v>
      </c>
      <c r="K32" s="270" t="s">
        <v>603</v>
      </c>
      <c r="L32" s="271">
        <v>0</v>
      </c>
      <c r="M32" s="271">
        <v>0</v>
      </c>
      <c r="N32" s="271">
        <v>0</v>
      </c>
      <c r="O32" s="272">
        <v>374.25</v>
      </c>
      <c r="P32" s="271">
        <v>46.8</v>
      </c>
      <c r="Q32" s="328">
        <f t="shared" si="0"/>
        <v>12.50501002004008</v>
      </c>
    </row>
    <row r="33" spans="1:17" ht="12.75" customHeight="1" x14ac:dyDescent="0.2">
      <c r="A33" s="242"/>
      <c r="B33" s="242"/>
      <c r="C33" s="243"/>
      <c r="D33" s="243"/>
      <c r="E33" s="152"/>
      <c r="F33" s="152"/>
      <c r="G33" s="274" t="s">
        <v>31</v>
      </c>
      <c r="H33" s="274"/>
      <c r="I33" s="274"/>
      <c r="J33" s="270" t="s">
        <v>323</v>
      </c>
      <c r="K33" s="275" t="s">
        <v>266</v>
      </c>
      <c r="L33" s="271"/>
      <c r="M33" s="271">
        <v>113.5</v>
      </c>
      <c r="N33" s="271">
        <v>42.5</v>
      </c>
      <c r="O33" s="272">
        <v>47.69</v>
      </c>
      <c r="P33" s="271">
        <v>46.8</v>
      </c>
      <c r="Q33" s="328">
        <f t="shared" si="0"/>
        <v>98.133780666806459</v>
      </c>
    </row>
    <row r="34" spans="1:17" ht="12.2" customHeight="1" x14ac:dyDescent="0.2">
      <c r="A34" s="526" t="s">
        <v>8</v>
      </c>
      <c r="B34" s="526" t="s">
        <v>4</v>
      </c>
      <c r="C34" s="523" t="s">
        <v>16</v>
      </c>
      <c r="D34" s="523" t="s">
        <v>11</v>
      </c>
      <c r="E34" s="513" t="s">
        <v>268</v>
      </c>
      <c r="F34" s="513" t="s">
        <v>308</v>
      </c>
      <c r="G34" s="270" t="s">
        <v>31</v>
      </c>
      <c r="H34" s="270" t="s">
        <v>23</v>
      </c>
      <c r="I34" s="270" t="s">
        <v>16</v>
      </c>
      <c r="J34" s="270" t="s">
        <v>325</v>
      </c>
      <c r="K34" s="270" t="s">
        <v>603</v>
      </c>
      <c r="L34" s="271">
        <v>1102.2</v>
      </c>
      <c r="M34" s="271"/>
      <c r="N34" s="271"/>
      <c r="O34" s="272"/>
      <c r="P34" s="271">
        <v>1596.9</v>
      </c>
      <c r="Q34" s="328"/>
    </row>
    <row r="35" spans="1:17" ht="12.2" customHeight="1" x14ac:dyDescent="0.2">
      <c r="A35" s="528"/>
      <c r="B35" s="528"/>
      <c r="C35" s="525"/>
      <c r="D35" s="525"/>
      <c r="E35" s="514"/>
      <c r="F35" s="514"/>
      <c r="G35" s="270" t="s">
        <v>31</v>
      </c>
      <c r="H35" s="270" t="s">
        <v>23</v>
      </c>
      <c r="I35" s="270" t="s">
        <v>16</v>
      </c>
      <c r="J35" s="270" t="s">
        <v>325</v>
      </c>
      <c r="K35" s="270" t="s">
        <v>269</v>
      </c>
      <c r="L35" s="271"/>
      <c r="M35" s="271">
        <v>1024.5</v>
      </c>
      <c r="N35" s="271">
        <v>1152.5999999999999</v>
      </c>
      <c r="O35" s="272">
        <v>1381.5</v>
      </c>
      <c r="P35" s="271">
        <v>1596.9</v>
      </c>
      <c r="Q35" s="328">
        <f t="shared" si="0"/>
        <v>115.59174809989143</v>
      </c>
    </row>
    <row r="36" spans="1:17" ht="12.2" customHeight="1" x14ac:dyDescent="0.2">
      <c r="A36" s="526" t="s">
        <v>8</v>
      </c>
      <c r="B36" s="526" t="s">
        <v>4</v>
      </c>
      <c r="C36" s="523" t="s">
        <v>16</v>
      </c>
      <c r="D36" s="523" t="s">
        <v>12</v>
      </c>
      <c r="E36" s="513" t="s">
        <v>810</v>
      </c>
      <c r="F36" s="513" t="s">
        <v>308</v>
      </c>
      <c r="G36" s="270" t="s">
        <v>31</v>
      </c>
      <c r="H36" s="270" t="s">
        <v>23</v>
      </c>
      <c r="I36" s="270" t="s">
        <v>18</v>
      </c>
      <c r="J36" s="270" t="s">
        <v>326</v>
      </c>
      <c r="K36" s="270" t="s">
        <v>603</v>
      </c>
      <c r="L36" s="271">
        <v>274.8</v>
      </c>
      <c r="M36" s="271"/>
      <c r="N36" s="271"/>
      <c r="O36" s="272"/>
      <c r="P36" s="271">
        <v>197.8</v>
      </c>
      <c r="Q36" s="328"/>
    </row>
    <row r="37" spans="1:17" ht="12.2" customHeight="1" x14ac:dyDescent="0.2">
      <c r="A37" s="528"/>
      <c r="B37" s="528"/>
      <c r="C37" s="525"/>
      <c r="D37" s="525"/>
      <c r="E37" s="514"/>
      <c r="F37" s="514"/>
      <c r="G37" s="276" t="s">
        <v>31</v>
      </c>
      <c r="H37" s="276" t="s">
        <v>23</v>
      </c>
      <c r="I37" s="276" t="s">
        <v>18</v>
      </c>
      <c r="J37" s="276" t="s">
        <v>326</v>
      </c>
      <c r="K37" s="276" t="s">
        <v>603</v>
      </c>
      <c r="L37" s="271"/>
      <c r="M37" s="271">
        <v>233.5</v>
      </c>
      <c r="N37" s="271">
        <v>207.5</v>
      </c>
      <c r="O37" s="272">
        <v>203.8</v>
      </c>
      <c r="P37" s="271">
        <v>197.8</v>
      </c>
      <c r="Q37" s="328">
        <f t="shared" si="0"/>
        <v>97.055937193326798</v>
      </c>
    </row>
    <row r="38" spans="1:17" ht="12.2" customHeight="1" x14ac:dyDescent="0.2">
      <c r="A38" s="242"/>
      <c r="B38" s="242"/>
      <c r="C38" s="243"/>
      <c r="D38" s="243"/>
      <c r="E38" s="152"/>
      <c r="F38" s="277"/>
      <c r="G38" s="276"/>
      <c r="H38" s="276"/>
      <c r="I38" s="276"/>
      <c r="J38" s="276"/>
      <c r="K38" s="276" t="s">
        <v>750</v>
      </c>
      <c r="L38" s="278"/>
      <c r="M38" s="278"/>
      <c r="N38" s="278"/>
      <c r="O38" s="279"/>
      <c r="P38" s="278">
        <v>197.8</v>
      </c>
      <c r="Q38" s="329"/>
    </row>
    <row r="39" spans="1:17" ht="16.5" customHeight="1" x14ac:dyDescent="0.2">
      <c r="A39" s="526" t="s">
        <v>8</v>
      </c>
      <c r="B39" s="526" t="s">
        <v>4</v>
      </c>
      <c r="C39" s="523" t="s">
        <v>16</v>
      </c>
      <c r="D39" s="523" t="s">
        <v>171</v>
      </c>
      <c r="E39" s="513" t="s">
        <v>333</v>
      </c>
      <c r="F39" s="521" t="s">
        <v>308</v>
      </c>
      <c r="G39" s="276" t="s">
        <v>31</v>
      </c>
      <c r="H39" s="276" t="s">
        <v>16</v>
      </c>
      <c r="I39" s="276" t="s">
        <v>26</v>
      </c>
      <c r="J39" s="276" t="s">
        <v>335</v>
      </c>
      <c r="K39" s="276" t="s">
        <v>603</v>
      </c>
      <c r="L39" s="278"/>
      <c r="M39" s="278"/>
      <c r="N39" s="278"/>
      <c r="O39" s="279"/>
      <c r="P39" s="278">
        <v>2811.7</v>
      </c>
      <c r="Q39" s="329"/>
    </row>
    <row r="40" spans="1:17" ht="15.75" customHeight="1" x14ac:dyDescent="0.2">
      <c r="A40" s="527"/>
      <c r="B40" s="527"/>
      <c r="C40" s="524"/>
      <c r="D40" s="524"/>
      <c r="E40" s="529"/>
      <c r="F40" s="522"/>
      <c r="G40" s="551" t="s">
        <v>334</v>
      </c>
      <c r="H40" s="551" t="s">
        <v>16</v>
      </c>
      <c r="I40" s="551" t="s">
        <v>26</v>
      </c>
      <c r="J40" s="523" t="s">
        <v>335</v>
      </c>
      <c r="K40" s="523" t="s">
        <v>400</v>
      </c>
      <c r="L40" s="538"/>
      <c r="M40" s="538"/>
      <c r="N40" s="538"/>
      <c r="O40" s="553">
        <v>1882.5</v>
      </c>
      <c r="P40" s="536">
        <v>2046.1</v>
      </c>
      <c r="Q40" s="561">
        <f>P40/O40*100</f>
        <v>108.69057104913678</v>
      </c>
    </row>
    <row r="41" spans="1:17" ht="12.2" customHeight="1" x14ac:dyDescent="0.2">
      <c r="A41" s="242"/>
      <c r="B41" s="242"/>
      <c r="C41" s="243"/>
      <c r="D41" s="243"/>
      <c r="E41" s="529"/>
      <c r="F41" s="522"/>
      <c r="G41" s="552"/>
      <c r="H41" s="552"/>
      <c r="I41" s="552"/>
      <c r="J41" s="525"/>
      <c r="K41" s="525"/>
      <c r="L41" s="539"/>
      <c r="M41" s="539"/>
      <c r="N41" s="539"/>
      <c r="O41" s="554"/>
      <c r="P41" s="537"/>
      <c r="Q41" s="562" t="e">
        <f t="shared" si="0"/>
        <v>#DIV/0!</v>
      </c>
    </row>
    <row r="42" spans="1:17" ht="12.2" customHeight="1" x14ac:dyDescent="0.2">
      <c r="A42" s="242"/>
      <c r="B42" s="242"/>
      <c r="C42" s="243"/>
      <c r="D42" s="243"/>
      <c r="E42" s="529"/>
      <c r="F42" s="522"/>
      <c r="G42" s="270" t="s">
        <v>31</v>
      </c>
      <c r="H42" s="270" t="s">
        <v>16</v>
      </c>
      <c r="I42" s="270" t="s">
        <v>26</v>
      </c>
      <c r="J42" s="39" t="s">
        <v>335</v>
      </c>
      <c r="K42" s="39" t="s">
        <v>401</v>
      </c>
      <c r="L42" s="280"/>
      <c r="M42" s="280"/>
      <c r="N42" s="280"/>
      <c r="O42" s="281">
        <v>575.1</v>
      </c>
      <c r="P42" s="271">
        <v>609.6</v>
      </c>
      <c r="Q42" s="282">
        <f>P42/O42*100</f>
        <v>105.99895670318205</v>
      </c>
    </row>
    <row r="43" spans="1:17" ht="12.2" customHeight="1" x14ac:dyDescent="0.2">
      <c r="A43" s="242"/>
      <c r="B43" s="242"/>
      <c r="C43" s="243"/>
      <c r="D43" s="243"/>
      <c r="E43" s="152"/>
      <c r="F43" s="283"/>
      <c r="G43" s="270"/>
      <c r="H43" s="270"/>
      <c r="I43" s="270"/>
      <c r="J43" s="39"/>
      <c r="K43" s="39" t="s">
        <v>329</v>
      </c>
      <c r="L43" s="280"/>
      <c r="M43" s="280"/>
      <c r="N43" s="280"/>
      <c r="O43" s="284"/>
      <c r="P43" s="285">
        <v>0.6</v>
      </c>
      <c r="Q43" s="282"/>
    </row>
    <row r="44" spans="1:17" ht="12.2" customHeight="1" x14ac:dyDescent="0.2">
      <c r="A44" s="242"/>
      <c r="B44" s="242"/>
      <c r="C44" s="243"/>
      <c r="D44" s="243"/>
      <c r="E44" s="152"/>
      <c r="F44" s="283"/>
      <c r="G44" s="270"/>
      <c r="H44" s="270"/>
      <c r="I44" s="270"/>
      <c r="J44" s="39"/>
      <c r="K44" s="39" t="s">
        <v>266</v>
      </c>
      <c r="L44" s="280"/>
      <c r="M44" s="280"/>
      <c r="N44" s="280"/>
      <c r="O44" s="284"/>
      <c r="P44" s="285">
        <v>155.30000000000001</v>
      </c>
      <c r="Q44" s="282"/>
    </row>
    <row r="45" spans="1:17" ht="12.2" customHeight="1" x14ac:dyDescent="0.2">
      <c r="A45" s="526" t="s">
        <v>8</v>
      </c>
      <c r="B45" s="526" t="s">
        <v>4</v>
      </c>
      <c r="C45" s="523" t="s">
        <v>20</v>
      </c>
      <c r="D45" s="523" t="s">
        <v>3</v>
      </c>
      <c r="E45" s="513" t="s">
        <v>267</v>
      </c>
      <c r="F45" s="286" t="s">
        <v>307</v>
      </c>
      <c r="G45" s="270" t="s">
        <v>31</v>
      </c>
      <c r="H45" s="270" t="s">
        <v>16</v>
      </c>
      <c r="I45" s="270" t="s">
        <v>26</v>
      </c>
      <c r="J45" s="39" t="s">
        <v>807</v>
      </c>
      <c r="K45" s="39" t="s">
        <v>603</v>
      </c>
      <c r="L45" s="280"/>
      <c r="M45" s="280"/>
      <c r="N45" s="280"/>
      <c r="O45" s="284"/>
      <c r="P45" s="285">
        <v>69.7</v>
      </c>
      <c r="Q45" s="282"/>
    </row>
    <row r="46" spans="1:17" ht="45.6" customHeight="1" x14ac:dyDescent="0.2">
      <c r="A46" s="527"/>
      <c r="B46" s="527"/>
      <c r="C46" s="524"/>
      <c r="D46" s="524"/>
      <c r="E46" s="529"/>
      <c r="F46" s="513" t="s">
        <v>308</v>
      </c>
      <c r="G46" s="270" t="s">
        <v>31</v>
      </c>
      <c r="H46" s="270" t="s">
        <v>16</v>
      </c>
      <c r="I46" s="270" t="s">
        <v>26</v>
      </c>
      <c r="J46" s="39" t="s">
        <v>807</v>
      </c>
      <c r="K46" s="39" t="s">
        <v>266</v>
      </c>
      <c r="L46" s="280"/>
      <c r="M46" s="280"/>
      <c r="N46" s="280"/>
      <c r="O46" s="284">
        <v>201.6</v>
      </c>
      <c r="P46" s="285">
        <v>69.7</v>
      </c>
      <c r="Q46" s="282">
        <f>P46/O46*100</f>
        <v>34.573412698412703</v>
      </c>
    </row>
    <row r="47" spans="1:17" ht="83.25" customHeight="1" x14ac:dyDescent="0.2">
      <c r="A47" s="528"/>
      <c r="B47" s="528"/>
      <c r="C47" s="525"/>
      <c r="D47" s="525"/>
      <c r="E47" s="514"/>
      <c r="F47" s="514"/>
      <c r="G47" s="276" t="s">
        <v>31</v>
      </c>
      <c r="H47" s="276" t="s">
        <v>16</v>
      </c>
      <c r="I47" s="276" t="s">
        <v>26</v>
      </c>
      <c r="J47" s="244" t="s">
        <v>335</v>
      </c>
      <c r="K47" s="244" t="s">
        <v>331</v>
      </c>
      <c r="L47" s="287"/>
      <c r="M47" s="287"/>
      <c r="N47" s="287"/>
      <c r="O47" s="288"/>
      <c r="P47" s="289"/>
      <c r="Q47" s="282" t="e">
        <f>P47/O47*100</f>
        <v>#DIV/0!</v>
      </c>
    </row>
    <row r="48" spans="1:17" ht="15" customHeight="1" x14ac:dyDescent="0.2">
      <c r="A48" s="245"/>
      <c r="B48" s="330" t="s">
        <v>407</v>
      </c>
      <c r="C48" s="331"/>
      <c r="D48" s="331"/>
      <c r="E48" s="331"/>
      <c r="F48" s="331"/>
      <c r="G48" s="290"/>
      <c r="H48" s="290"/>
      <c r="I48" s="290"/>
      <c r="J48" s="290"/>
      <c r="K48" s="291"/>
      <c r="L48" s="271"/>
      <c r="M48" s="271"/>
      <c r="N48" s="271" t="e">
        <f>N50+#REF!</f>
        <v>#REF!</v>
      </c>
      <c r="O48" s="272"/>
      <c r="P48" s="272"/>
      <c r="Q48" s="282"/>
    </row>
    <row r="49" spans="1:17" ht="15" customHeight="1" x14ac:dyDescent="0.2">
      <c r="A49" s="418">
        <v>9</v>
      </c>
      <c r="B49" s="418">
        <v>2</v>
      </c>
      <c r="C49" s="418"/>
      <c r="D49" s="412"/>
      <c r="E49" s="410" t="s">
        <v>817</v>
      </c>
      <c r="F49" s="222" t="s">
        <v>425</v>
      </c>
      <c r="G49" s="270" t="s">
        <v>31</v>
      </c>
      <c r="H49" s="270" t="s">
        <v>16</v>
      </c>
      <c r="I49" s="270" t="s">
        <v>19</v>
      </c>
      <c r="J49" s="270" t="s">
        <v>319</v>
      </c>
      <c r="K49" s="270" t="s">
        <v>266</v>
      </c>
      <c r="L49" s="271">
        <v>0</v>
      </c>
      <c r="M49" s="271"/>
      <c r="N49" s="271"/>
      <c r="O49" s="272"/>
      <c r="P49" s="271"/>
      <c r="Q49" s="271"/>
    </row>
    <row r="50" spans="1:17" ht="78.75" x14ac:dyDescent="0.2">
      <c r="A50" s="418"/>
      <c r="B50" s="418"/>
      <c r="C50" s="418"/>
      <c r="D50" s="412"/>
      <c r="E50" s="410"/>
      <c r="F50" s="222" t="s">
        <v>426</v>
      </c>
      <c r="G50" s="270" t="s">
        <v>31</v>
      </c>
      <c r="H50" s="270" t="s">
        <v>16</v>
      </c>
      <c r="I50" s="270" t="s">
        <v>26</v>
      </c>
      <c r="J50" s="270" t="s">
        <v>324</v>
      </c>
      <c r="K50" s="270" t="s">
        <v>266</v>
      </c>
      <c r="L50" s="271"/>
      <c r="M50" s="271">
        <v>0</v>
      </c>
      <c r="N50" s="271">
        <v>1</v>
      </c>
      <c r="O50" s="272"/>
      <c r="P50" s="271"/>
      <c r="Q50" s="271"/>
    </row>
    <row r="51" spans="1:17" ht="56.25" x14ac:dyDescent="0.2">
      <c r="A51" s="418"/>
      <c r="B51" s="418"/>
      <c r="C51" s="418"/>
      <c r="D51" s="412"/>
      <c r="E51" s="410"/>
      <c r="F51" s="222" t="s">
        <v>427</v>
      </c>
      <c r="G51" s="331"/>
      <c r="H51" s="331"/>
      <c r="I51" s="331"/>
      <c r="J51" s="331"/>
      <c r="K51" s="331"/>
      <c r="L51" s="331"/>
      <c r="M51" s="331"/>
      <c r="N51" s="331"/>
      <c r="O51" s="331"/>
      <c r="P51" s="331"/>
      <c r="Q51" s="332"/>
    </row>
    <row r="52" spans="1:17" ht="90" x14ac:dyDescent="0.2">
      <c r="A52" s="224">
        <v>9</v>
      </c>
      <c r="B52" s="224">
        <v>2</v>
      </c>
      <c r="C52" s="224">
        <v>13</v>
      </c>
      <c r="D52" s="223"/>
      <c r="E52" s="222" t="s">
        <v>433</v>
      </c>
      <c r="F52" s="222" t="s">
        <v>426</v>
      </c>
      <c r="G52" s="224"/>
      <c r="H52" s="224"/>
      <c r="I52" s="224"/>
      <c r="J52" s="224">
        <v>920000000</v>
      </c>
      <c r="K52" s="224"/>
      <c r="L52" s="333">
        <v>25705.3</v>
      </c>
      <c r="M52" s="333">
        <v>25705.3</v>
      </c>
      <c r="N52" s="224" t="s">
        <v>430</v>
      </c>
      <c r="O52" s="224"/>
      <c r="P52" s="224"/>
      <c r="Q52" s="292"/>
    </row>
    <row r="53" spans="1:17" ht="22.5" x14ac:dyDescent="0.2">
      <c r="A53" s="224">
        <v>9</v>
      </c>
      <c r="B53" s="224">
        <v>2</v>
      </c>
      <c r="C53" s="224">
        <v>18</v>
      </c>
      <c r="D53" s="223"/>
      <c r="E53" s="222" t="s">
        <v>421</v>
      </c>
      <c r="F53" s="222" t="s">
        <v>738</v>
      </c>
      <c r="G53" s="224">
        <v>44</v>
      </c>
      <c r="H53" s="224"/>
      <c r="I53" s="224"/>
      <c r="J53" s="224">
        <v>920000000</v>
      </c>
      <c r="K53" s="224"/>
      <c r="L53" s="224" t="s">
        <v>431</v>
      </c>
      <c r="M53" s="224" t="s">
        <v>431</v>
      </c>
      <c r="N53" s="224" t="s">
        <v>432</v>
      </c>
      <c r="O53" s="224"/>
      <c r="P53" s="224"/>
      <c r="Q53" s="293"/>
    </row>
    <row r="54" spans="1:17" ht="33.75" x14ac:dyDescent="0.2">
      <c r="A54" s="224">
        <v>9</v>
      </c>
      <c r="B54" s="224">
        <v>2</v>
      </c>
      <c r="C54" s="224">
        <v>18</v>
      </c>
      <c r="D54" s="223"/>
      <c r="E54" s="222" t="s">
        <v>421</v>
      </c>
      <c r="F54" s="222" t="s">
        <v>739</v>
      </c>
      <c r="G54" s="224">
        <v>45</v>
      </c>
      <c r="H54" s="224"/>
      <c r="I54" s="224"/>
      <c r="J54" s="224">
        <v>920000000</v>
      </c>
      <c r="K54" s="224"/>
      <c r="L54" s="224" t="s">
        <v>428</v>
      </c>
      <c r="M54" s="224" t="s">
        <v>428</v>
      </c>
      <c r="N54" s="224" t="s">
        <v>429</v>
      </c>
      <c r="O54" s="224"/>
      <c r="P54" s="224"/>
      <c r="Q54" s="293"/>
    </row>
    <row r="55" spans="1:17" ht="67.5" x14ac:dyDescent="0.2">
      <c r="A55" s="224">
        <v>9</v>
      </c>
      <c r="B55" s="224">
        <v>2</v>
      </c>
      <c r="C55" s="224">
        <v>21</v>
      </c>
      <c r="D55" s="223"/>
      <c r="E55" s="222" t="s">
        <v>435</v>
      </c>
      <c r="F55" s="222" t="s">
        <v>671</v>
      </c>
      <c r="G55" s="224">
        <v>44</v>
      </c>
      <c r="H55" s="224">
        <v>14</v>
      </c>
      <c r="I55" s="224">
        <v>1</v>
      </c>
      <c r="J55" s="224">
        <v>921304370</v>
      </c>
      <c r="K55" s="224">
        <v>511</v>
      </c>
      <c r="L55" s="224" t="s">
        <v>434</v>
      </c>
      <c r="M55" s="224" t="s">
        <v>434</v>
      </c>
      <c r="N55" s="224" t="s">
        <v>434</v>
      </c>
      <c r="O55" s="224"/>
      <c r="P55" s="224"/>
      <c r="Q55" s="293"/>
    </row>
    <row r="56" spans="1:17" ht="12.75" customHeight="1" x14ac:dyDescent="0.2">
      <c r="A56" s="491">
        <v>9</v>
      </c>
      <c r="B56" s="491">
        <v>2</v>
      </c>
      <c r="C56" s="491">
        <v>22</v>
      </c>
      <c r="D56" s="497"/>
      <c r="E56" s="506" t="s">
        <v>438</v>
      </c>
      <c r="F56" s="497" t="s">
        <v>669</v>
      </c>
      <c r="G56" s="224">
        <v>44</v>
      </c>
      <c r="H56" s="224">
        <v>13</v>
      </c>
      <c r="I56" s="224">
        <v>1</v>
      </c>
      <c r="J56" s="224">
        <v>921860070</v>
      </c>
      <c r="K56" s="224">
        <v>730</v>
      </c>
      <c r="L56" s="224">
        <v>43.2</v>
      </c>
      <c r="M56" s="224">
        <v>43.2</v>
      </c>
      <c r="N56" s="224">
        <v>43.2</v>
      </c>
      <c r="O56" s="224"/>
      <c r="P56" s="224"/>
      <c r="Q56" s="292"/>
    </row>
    <row r="57" spans="1:17" ht="50.25" customHeight="1" x14ac:dyDescent="0.2">
      <c r="A57" s="492"/>
      <c r="B57" s="492"/>
      <c r="C57" s="492"/>
      <c r="D57" s="498"/>
      <c r="E57" s="507"/>
      <c r="F57" s="498"/>
      <c r="G57" s="224">
        <v>45</v>
      </c>
      <c r="H57" s="224">
        <v>13</v>
      </c>
      <c r="I57" s="224">
        <v>1</v>
      </c>
      <c r="J57" s="224">
        <v>921860070</v>
      </c>
      <c r="K57" s="224">
        <v>730</v>
      </c>
      <c r="L57" s="224" t="s">
        <v>428</v>
      </c>
      <c r="M57" s="224" t="s">
        <v>428</v>
      </c>
      <c r="N57" s="224" t="s">
        <v>429</v>
      </c>
      <c r="O57" s="224"/>
      <c r="P57" s="224"/>
      <c r="Q57" s="293"/>
    </row>
    <row r="58" spans="1:17" ht="78.75" x14ac:dyDescent="0.2">
      <c r="A58" s="224">
        <v>9</v>
      </c>
      <c r="B58" s="224">
        <v>2</v>
      </c>
      <c r="C58" s="224">
        <v>22</v>
      </c>
      <c r="D58" s="223"/>
      <c r="E58" s="222"/>
      <c r="F58" s="222" t="s">
        <v>436</v>
      </c>
      <c r="G58" s="224">
        <v>44</v>
      </c>
      <c r="H58" s="224">
        <v>14</v>
      </c>
      <c r="I58" s="224">
        <v>1</v>
      </c>
      <c r="J58" s="224">
        <v>922163000</v>
      </c>
      <c r="K58" s="224">
        <v>511</v>
      </c>
      <c r="L58" s="224" t="s">
        <v>437</v>
      </c>
      <c r="M58" s="224" t="s">
        <v>437</v>
      </c>
      <c r="N58" s="224" t="s">
        <v>437</v>
      </c>
      <c r="O58" s="224"/>
      <c r="P58" s="224"/>
      <c r="Q58" s="293"/>
    </row>
    <row r="59" spans="1:17" ht="22.5" x14ac:dyDescent="0.2">
      <c r="A59" s="224">
        <v>9</v>
      </c>
      <c r="B59" s="224">
        <v>2</v>
      </c>
      <c r="C59" s="224">
        <v>22</v>
      </c>
      <c r="D59" s="223"/>
      <c r="E59" s="222"/>
      <c r="F59" s="222" t="s">
        <v>738</v>
      </c>
      <c r="G59" s="491">
        <v>44</v>
      </c>
      <c r="H59" s="491">
        <v>1</v>
      </c>
      <c r="I59" s="491">
        <v>6</v>
      </c>
      <c r="J59" s="491">
        <v>922260030</v>
      </c>
      <c r="K59" s="491"/>
      <c r="L59" s="491" t="s">
        <v>439</v>
      </c>
      <c r="M59" s="491" t="s">
        <v>439</v>
      </c>
      <c r="N59" s="491" t="s">
        <v>440</v>
      </c>
      <c r="O59" s="491"/>
      <c r="P59" s="491"/>
      <c r="Q59" s="559"/>
    </row>
    <row r="60" spans="1:17" ht="22.5" x14ac:dyDescent="0.2">
      <c r="A60" s="224">
        <v>9</v>
      </c>
      <c r="B60" s="224">
        <v>2</v>
      </c>
      <c r="C60" s="224">
        <v>22</v>
      </c>
      <c r="D60" s="223"/>
      <c r="E60" s="222"/>
      <c r="F60" s="222" t="s">
        <v>738</v>
      </c>
      <c r="G60" s="492"/>
      <c r="H60" s="492"/>
      <c r="I60" s="492"/>
      <c r="J60" s="492"/>
      <c r="K60" s="492"/>
      <c r="L60" s="492"/>
      <c r="M60" s="492"/>
      <c r="N60" s="492"/>
      <c r="O60" s="492"/>
      <c r="P60" s="492"/>
      <c r="Q60" s="560"/>
    </row>
    <row r="61" spans="1:17" ht="22.5" x14ac:dyDescent="0.2">
      <c r="A61" s="224">
        <v>9</v>
      </c>
      <c r="B61" s="224">
        <v>2</v>
      </c>
      <c r="C61" s="224">
        <v>22</v>
      </c>
      <c r="D61" s="223"/>
      <c r="E61" s="222"/>
      <c r="F61" s="222" t="s">
        <v>738</v>
      </c>
      <c r="G61" s="224">
        <v>44</v>
      </c>
      <c r="H61" s="224">
        <v>1</v>
      </c>
      <c r="I61" s="224">
        <v>6</v>
      </c>
      <c r="J61" s="224">
        <v>922260030</v>
      </c>
      <c r="K61" s="224">
        <v>121</v>
      </c>
      <c r="L61" s="224" t="s">
        <v>441</v>
      </c>
      <c r="M61" s="224" t="s">
        <v>441</v>
      </c>
      <c r="N61" s="224" t="s">
        <v>441</v>
      </c>
      <c r="O61" s="224"/>
      <c r="P61" s="224"/>
      <c r="Q61" s="294"/>
    </row>
    <row r="62" spans="1:17" ht="22.5" x14ac:dyDescent="0.2">
      <c r="A62" s="224">
        <v>9</v>
      </c>
      <c r="B62" s="224">
        <v>2</v>
      </c>
      <c r="C62" s="224">
        <v>22</v>
      </c>
      <c r="D62" s="223"/>
      <c r="E62" s="222"/>
      <c r="F62" s="222" t="s">
        <v>738</v>
      </c>
      <c r="G62" s="224">
        <v>44</v>
      </c>
      <c r="H62" s="224">
        <v>1</v>
      </c>
      <c r="I62" s="224">
        <v>6</v>
      </c>
      <c r="J62" s="224">
        <v>922260030</v>
      </c>
      <c r="K62" s="224">
        <v>122</v>
      </c>
      <c r="L62" s="224">
        <v>0.7</v>
      </c>
      <c r="M62" s="224">
        <v>0.7</v>
      </c>
      <c r="N62" s="224">
        <v>0.7</v>
      </c>
      <c r="O62" s="224"/>
      <c r="P62" s="224"/>
      <c r="Q62" s="294"/>
    </row>
    <row r="63" spans="1:17" ht="22.5" x14ac:dyDescent="0.2">
      <c r="A63" s="224">
        <v>9</v>
      </c>
      <c r="B63" s="224">
        <v>2</v>
      </c>
      <c r="C63" s="224">
        <v>23</v>
      </c>
      <c r="D63" s="223"/>
      <c r="E63" s="222"/>
      <c r="F63" s="222" t="s">
        <v>738</v>
      </c>
      <c r="G63" s="224">
        <v>44</v>
      </c>
      <c r="H63" s="224">
        <v>1</v>
      </c>
      <c r="I63" s="224">
        <v>6</v>
      </c>
      <c r="J63" s="224">
        <v>922260030</v>
      </c>
      <c r="K63" s="224">
        <v>129</v>
      </c>
      <c r="L63" s="224" t="s">
        <v>442</v>
      </c>
      <c r="M63" s="224" t="s">
        <v>442</v>
      </c>
      <c r="N63" s="224" t="s">
        <v>443</v>
      </c>
      <c r="O63" s="224"/>
      <c r="P63" s="224"/>
      <c r="Q63" s="294"/>
    </row>
    <row r="64" spans="1:17" x14ac:dyDescent="0.2">
      <c r="A64" s="224"/>
      <c r="B64" s="334" t="s">
        <v>415</v>
      </c>
      <c r="C64" s="335"/>
      <c r="D64" s="335"/>
      <c r="E64" s="335"/>
      <c r="F64" s="335"/>
      <c r="G64" s="224">
        <v>44</v>
      </c>
      <c r="H64" s="224">
        <v>1</v>
      </c>
      <c r="I64" s="224">
        <v>6</v>
      </c>
      <c r="J64" s="224">
        <v>922260030</v>
      </c>
      <c r="K64" s="224">
        <v>244</v>
      </c>
      <c r="L64" s="224">
        <v>394</v>
      </c>
      <c r="M64" s="224">
        <v>394</v>
      </c>
      <c r="N64" s="224">
        <v>388</v>
      </c>
      <c r="O64" s="224"/>
      <c r="P64" s="224"/>
      <c r="Q64" s="294"/>
    </row>
    <row r="65" spans="1:17" hidden="1" x14ac:dyDescent="0.2">
      <c r="A65" s="418">
        <v>9</v>
      </c>
      <c r="B65" s="418">
        <v>3</v>
      </c>
      <c r="C65" s="418"/>
      <c r="D65" s="412"/>
      <c r="E65" s="410"/>
      <c r="F65" s="222" t="s">
        <v>425</v>
      </c>
      <c r="G65" s="224">
        <v>44</v>
      </c>
      <c r="H65" s="224">
        <v>1</v>
      </c>
      <c r="I65" s="224">
        <v>6</v>
      </c>
      <c r="J65" s="224">
        <v>922260030</v>
      </c>
      <c r="K65" s="224">
        <v>321</v>
      </c>
      <c r="L65" s="224">
        <v>40.5</v>
      </c>
      <c r="M65" s="224">
        <v>40.5</v>
      </c>
      <c r="N65" s="224">
        <v>40.5</v>
      </c>
      <c r="O65" s="224"/>
      <c r="P65" s="224"/>
      <c r="Q65" s="294"/>
    </row>
    <row r="66" spans="1:17" ht="78.75" hidden="1" x14ac:dyDescent="0.2">
      <c r="A66" s="418"/>
      <c r="B66" s="418"/>
      <c r="C66" s="418"/>
      <c r="D66" s="412"/>
      <c r="E66" s="410"/>
      <c r="F66" s="222" t="s">
        <v>426</v>
      </c>
      <c r="G66" s="224">
        <v>44</v>
      </c>
      <c r="H66" s="224">
        <v>1</v>
      </c>
      <c r="I66" s="224">
        <v>6</v>
      </c>
      <c r="J66" s="224">
        <v>922363010</v>
      </c>
      <c r="K66" s="224">
        <v>512</v>
      </c>
      <c r="L66" s="224">
        <v>10259.700000000001</v>
      </c>
      <c r="M66" s="224">
        <v>10259.700000000001</v>
      </c>
      <c r="N66" s="224" t="s">
        <v>444</v>
      </c>
      <c r="O66" s="224"/>
      <c r="P66" s="224"/>
      <c r="Q66" s="294"/>
    </row>
    <row r="67" spans="1:17" ht="55.5" hidden="1" customHeight="1" x14ac:dyDescent="0.2">
      <c r="A67" s="224">
        <v>9</v>
      </c>
      <c r="B67" s="224">
        <v>3</v>
      </c>
      <c r="C67" s="224">
        <v>6</v>
      </c>
      <c r="D67" s="223"/>
      <c r="E67" s="222" t="s">
        <v>445</v>
      </c>
      <c r="F67" s="222" t="s">
        <v>670</v>
      </c>
      <c r="G67" s="335"/>
      <c r="H67" s="335"/>
      <c r="I67" s="335"/>
      <c r="J67" s="335"/>
      <c r="K67" s="335"/>
      <c r="L67" s="335"/>
      <c r="M67" s="335"/>
      <c r="N67" s="335"/>
      <c r="O67" s="335"/>
      <c r="P67" s="336"/>
      <c r="Q67" s="294"/>
    </row>
    <row r="68" spans="1:17" ht="123.75" hidden="1" x14ac:dyDescent="0.2">
      <c r="A68" s="224">
        <v>9</v>
      </c>
      <c r="B68" s="224">
        <v>3</v>
      </c>
      <c r="C68" s="224">
        <v>7</v>
      </c>
      <c r="D68" s="223"/>
      <c r="E68" s="222" t="s">
        <v>446</v>
      </c>
      <c r="F68" s="222" t="s">
        <v>738</v>
      </c>
      <c r="G68" s="224"/>
      <c r="H68" s="224"/>
      <c r="I68" s="224"/>
      <c r="J68" s="224">
        <v>930000000</v>
      </c>
      <c r="K68" s="224"/>
      <c r="L68" s="224">
        <v>7</v>
      </c>
      <c r="M68" s="224">
        <v>7</v>
      </c>
      <c r="N68" s="224">
        <v>2.1</v>
      </c>
      <c r="O68" s="224"/>
      <c r="P68" s="224"/>
      <c r="Q68" s="294"/>
    </row>
    <row r="69" spans="1:17" x14ac:dyDescent="0.2">
      <c r="A69" s="337" t="s">
        <v>458</v>
      </c>
      <c r="B69" s="337"/>
      <c r="C69" s="337"/>
      <c r="D69" s="337"/>
      <c r="E69" s="337"/>
      <c r="F69" s="337"/>
      <c r="G69" s="224">
        <v>44</v>
      </c>
      <c r="H69" s="224"/>
      <c r="I69" s="224"/>
      <c r="J69" s="224">
        <v>940000000</v>
      </c>
      <c r="K69" s="224">
        <v>0</v>
      </c>
      <c r="L69" s="224">
        <v>7</v>
      </c>
      <c r="M69" s="224">
        <v>7</v>
      </c>
      <c r="N69" s="224">
        <v>2.1</v>
      </c>
      <c r="O69" s="224">
        <v>7</v>
      </c>
      <c r="P69" s="224"/>
      <c r="Q69" s="294">
        <f>P69/O69*100</f>
        <v>0</v>
      </c>
    </row>
    <row r="70" spans="1:17" x14ac:dyDescent="0.2">
      <c r="A70" s="502" t="s">
        <v>8</v>
      </c>
      <c r="B70" s="504">
        <v>4</v>
      </c>
      <c r="C70" s="519"/>
      <c r="D70" s="519"/>
      <c r="E70" s="448"/>
      <c r="F70" s="320" t="s">
        <v>307</v>
      </c>
      <c r="G70" s="224">
        <v>44</v>
      </c>
      <c r="H70" s="224">
        <v>1</v>
      </c>
      <c r="I70" s="224">
        <v>13</v>
      </c>
      <c r="J70" s="224">
        <v>930662700</v>
      </c>
      <c r="K70" s="224">
        <v>244</v>
      </c>
      <c r="L70" s="224">
        <v>4.9000000000000004</v>
      </c>
      <c r="M70" s="224">
        <v>4.9000000000000004</v>
      </c>
      <c r="N70" s="224">
        <v>0</v>
      </c>
      <c r="O70" s="224">
        <v>961</v>
      </c>
      <c r="P70" s="224">
        <v>947.4</v>
      </c>
      <c r="Q70" s="294">
        <f>P70/O70*100</f>
        <v>98.584807492195623</v>
      </c>
    </row>
    <row r="71" spans="1:17" ht="33.75" hidden="1" x14ac:dyDescent="0.2">
      <c r="A71" s="503"/>
      <c r="B71" s="505"/>
      <c r="C71" s="520"/>
      <c r="D71" s="520"/>
      <c r="E71" s="449"/>
      <c r="F71" s="338" t="s">
        <v>308</v>
      </c>
      <c r="G71" s="224">
        <v>44</v>
      </c>
      <c r="H71" s="224">
        <v>1</v>
      </c>
      <c r="I71" s="224">
        <v>13</v>
      </c>
      <c r="J71" s="224">
        <v>930762700</v>
      </c>
      <c r="K71" s="224">
        <v>244</v>
      </c>
      <c r="L71" s="224">
        <v>2.1</v>
      </c>
      <c r="M71" s="224">
        <v>2.1</v>
      </c>
      <c r="N71" s="224">
        <v>2.1</v>
      </c>
      <c r="O71" s="224">
        <v>2.1</v>
      </c>
      <c r="P71" s="224">
        <v>2.1</v>
      </c>
      <c r="Q71" s="294">
        <f>P71/O71*100</f>
        <v>100</v>
      </c>
    </row>
    <row r="72" spans="1:17" ht="56.25" hidden="1" x14ac:dyDescent="0.2">
      <c r="A72" s="339"/>
      <c r="B72" s="340"/>
      <c r="C72" s="341"/>
      <c r="D72" s="341"/>
      <c r="E72" s="233"/>
      <c r="F72" s="338" t="s">
        <v>524</v>
      </c>
      <c r="G72" s="337"/>
      <c r="H72" s="337"/>
      <c r="I72" s="337"/>
      <c r="J72" s="337"/>
      <c r="K72" s="337"/>
      <c r="L72" s="337"/>
      <c r="M72" s="337"/>
      <c r="N72" s="337"/>
      <c r="O72" s="337"/>
      <c r="P72" s="337"/>
      <c r="Q72" s="337"/>
    </row>
    <row r="73" spans="1:17" ht="24.75" customHeight="1" x14ac:dyDescent="0.2">
      <c r="A73" s="295" t="s">
        <v>8</v>
      </c>
      <c r="B73" s="295" t="s">
        <v>2</v>
      </c>
      <c r="C73" s="295" t="s">
        <v>17</v>
      </c>
      <c r="D73" s="295"/>
      <c r="E73" s="296" t="s">
        <v>747</v>
      </c>
      <c r="F73" s="73"/>
      <c r="G73" s="297"/>
      <c r="H73" s="297"/>
      <c r="I73" s="297"/>
      <c r="J73" s="297" t="s">
        <v>748</v>
      </c>
      <c r="K73" s="297"/>
      <c r="L73" s="342" t="e">
        <f>SUM(L75:L76)</f>
        <v>#REF!</v>
      </c>
      <c r="M73" s="342" t="e">
        <f>SUM(M75:M76)</f>
        <v>#REF!</v>
      </c>
      <c r="N73" s="342" t="e">
        <f>M73*100/L73</f>
        <v>#REF!</v>
      </c>
      <c r="O73" s="343"/>
      <c r="P73" s="292"/>
      <c r="Q73" s="292" t="e">
        <f t="shared" ref="Q73:Q92" si="1">P73/O73*100</f>
        <v>#DIV/0!</v>
      </c>
    </row>
    <row r="74" spans="1:17" ht="24.75" customHeight="1" x14ac:dyDescent="0.2">
      <c r="A74" s="295" t="s">
        <v>8</v>
      </c>
      <c r="B74" s="295" t="s">
        <v>2</v>
      </c>
      <c r="C74" s="295" t="s">
        <v>30</v>
      </c>
      <c r="D74" s="295"/>
      <c r="E74" s="296" t="s">
        <v>501</v>
      </c>
      <c r="F74" s="73"/>
      <c r="G74" s="297"/>
      <c r="H74" s="297"/>
      <c r="I74" s="297"/>
      <c r="J74" s="297" t="s">
        <v>811</v>
      </c>
      <c r="K74" s="297" t="s">
        <v>603</v>
      </c>
      <c r="L74" s="342"/>
      <c r="M74" s="342"/>
      <c r="N74" s="342"/>
      <c r="O74" s="343">
        <v>342.6</v>
      </c>
      <c r="P74" s="292">
        <v>336.7</v>
      </c>
      <c r="Q74" s="292"/>
    </row>
    <row r="75" spans="1:17" ht="71.25" customHeight="1" x14ac:dyDescent="0.2">
      <c r="A75" s="295" t="s">
        <v>8</v>
      </c>
      <c r="B75" s="295" t="s">
        <v>2</v>
      </c>
      <c r="C75" s="295" t="s">
        <v>30</v>
      </c>
      <c r="D75" s="295"/>
      <c r="E75" s="296" t="s">
        <v>745</v>
      </c>
      <c r="F75" s="73"/>
      <c r="G75" s="298" t="s">
        <v>31</v>
      </c>
      <c r="H75" s="298"/>
      <c r="I75" s="298"/>
      <c r="J75" s="298" t="s">
        <v>790</v>
      </c>
      <c r="K75" s="298" t="s">
        <v>603</v>
      </c>
      <c r="L75" s="299" t="e">
        <f>#REF!+#REF!+L83+L84+#REF!+#REF!+#REF!+L85+#REF!+#REF!+L88+L89</f>
        <v>#REF!</v>
      </c>
      <c r="M75" s="299" t="e">
        <f>#REF!+#REF!+M83+M84+#REF!+#REF!+#REF!+M85+#REF!+#REF!+M88+M89</f>
        <v>#REF!</v>
      </c>
      <c r="N75" s="300" t="e">
        <f t="shared" ref="N75:N85" si="2">M75*100/L75</f>
        <v>#REF!</v>
      </c>
      <c r="O75" s="301">
        <v>85.5</v>
      </c>
      <c r="P75" s="249">
        <v>83.5</v>
      </c>
      <c r="Q75" s="248"/>
    </row>
    <row r="76" spans="1:17" ht="21.75" customHeight="1" x14ac:dyDescent="0.2">
      <c r="A76" s="295" t="s">
        <v>8</v>
      </c>
      <c r="B76" s="295" t="s">
        <v>2</v>
      </c>
      <c r="C76" s="295" t="s">
        <v>30</v>
      </c>
      <c r="D76" s="295"/>
      <c r="E76" s="296" t="s">
        <v>744</v>
      </c>
      <c r="F76" s="73"/>
      <c r="G76" s="298" t="s">
        <v>528</v>
      </c>
      <c r="H76" s="298"/>
      <c r="I76" s="298"/>
      <c r="J76" s="298" t="s">
        <v>529</v>
      </c>
      <c r="K76" s="298" t="s">
        <v>603</v>
      </c>
      <c r="L76" s="299" t="e">
        <f>SUM(L80:L81)+#REF!+L86</f>
        <v>#REF!</v>
      </c>
      <c r="M76" s="299" t="e">
        <f>SUM(M80:M81)+#REF!+M86</f>
        <v>#REF!</v>
      </c>
      <c r="N76" s="300" t="e">
        <f t="shared" si="2"/>
        <v>#REF!</v>
      </c>
      <c r="O76" s="302">
        <v>257.2</v>
      </c>
      <c r="P76" s="248">
        <v>253.2</v>
      </c>
      <c r="Q76" s="248"/>
    </row>
    <row r="77" spans="1:17" ht="22.5" customHeight="1" x14ac:dyDescent="0.2">
      <c r="A77" s="508" t="s">
        <v>8</v>
      </c>
      <c r="B77" s="508" t="s">
        <v>2</v>
      </c>
      <c r="C77" s="508" t="s">
        <v>30</v>
      </c>
      <c r="D77" s="555"/>
      <c r="E77" s="557" t="s">
        <v>525</v>
      </c>
      <c r="F77" s="516" t="s">
        <v>526</v>
      </c>
      <c r="G77" s="274" t="s">
        <v>528</v>
      </c>
      <c r="H77" s="274" t="s">
        <v>19</v>
      </c>
      <c r="I77" s="269">
        <v>5</v>
      </c>
      <c r="J77" s="303" t="s">
        <v>789</v>
      </c>
      <c r="K77" s="304">
        <v>521</v>
      </c>
      <c r="L77" s="271"/>
      <c r="M77" s="271"/>
      <c r="N77" s="300"/>
      <c r="O77" s="305"/>
      <c r="P77" s="306"/>
      <c r="Q77" s="306"/>
    </row>
    <row r="78" spans="1:17" ht="34.5" customHeight="1" x14ac:dyDescent="0.2">
      <c r="A78" s="509"/>
      <c r="B78" s="509"/>
      <c r="C78" s="509"/>
      <c r="D78" s="556"/>
      <c r="E78" s="558"/>
      <c r="F78" s="517"/>
      <c r="G78" s="274"/>
      <c r="H78" s="274"/>
      <c r="I78" s="269"/>
      <c r="J78" s="307" t="s">
        <v>746</v>
      </c>
      <c r="K78" s="304">
        <v>0</v>
      </c>
      <c r="L78" s="271"/>
      <c r="M78" s="271"/>
      <c r="N78" s="300"/>
      <c r="O78" s="305"/>
      <c r="P78" s="306">
        <v>83.5</v>
      </c>
      <c r="Q78" s="306"/>
    </row>
    <row r="79" spans="1:17" ht="16.5" customHeight="1" x14ac:dyDescent="0.2">
      <c r="A79" s="509"/>
      <c r="B79" s="509"/>
      <c r="C79" s="509"/>
      <c r="D79" s="556"/>
      <c r="E79" s="558"/>
      <c r="F79" s="516" t="s">
        <v>308</v>
      </c>
      <c r="G79" s="274" t="s">
        <v>31</v>
      </c>
      <c r="H79" s="274" t="s">
        <v>16</v>
      </c>
      <c r="I79" s="269">
        <v>13</v>
      </c>
      <c r="J79" s="307" t="s">
        <v>529</v>
      </c>
      <c r="K79" s="304">
        <v>244</v>
      </c>
      <c r="L79" s="308"/>
      <c r="M79" s="308"/>
      <c r="N79" s="344"/>
      <c r="O79" s="305">
        <v>257.2</v>
      </c>
      <c r="P79" s="306">
        <v>253.2</v>
      </c>
      <c r="Q79" s="293">
        <f t="shared" si="1"/>
        <v>98.444790046656294</v>
      </c>
    </row>
    <row r="80" spans="1:17" ht="18.75" customHeight="1" x14ac:dyDescent="0.2">
      <c r="A80" s="509"/>
      <c r="B80" s="509"/>
      <c r="C80" s="509"/>
      <c r="D80" s="556"/>
      <c r="E80" s="558"/>
      <c r="F80" s="517"/>
      <c r="G80" s="298"/>
      <c r="H80" s="298"/>
      <c r="I80" s="14"/>
      <c r="J80" s="298"/>
      <c r="K80" s="14"/>
      <c r="L80" s="309"/>
      <c r="M80" s="309"/>
      <c r="N80" s="300"/>
      <c r="O80" s="302"/>
      <c r="P80" s="248"/>
      <c r="Q80" s="292"/>
    </row>
    <row r="81" spans="1:17" ht="19.5" customHeight="1" x14ac:dyDescent="0.2">
      <c r="A81" s="509"/>
      <c r="B81" s="509"/>
      <c r="C81" s="509"/>
      <c r="D81" s="556"/>
      <c r="E81" s="558"/>
      <c r="F81" s="518"/>
      <c r="G81" s="298" t="s">
        <v>31</v>
      </c>
      <c r="H81" s="298" t="s">
        <v>16</v>
      </c>
      <c r="I81" s="14"/>
      <c r="J81" s="310"/>
      <c r="K81" s="311"/>
      <c r="L81" s="309">
        <v>62.780999999999999</v>
      </c>
      <c r="M81" s="309">
        <v>62.780999999999999</v>
      </c>
      <c r="N81" s="300">
        <f t="shared" si="2"/>
        <v>100</v>
      </c>
      <c r="O81" s="305"/>
      <c r="P81" s="306"/>
      <c r="Q81" s="293"/>
    </row>
    <row r="82" spans="1:17" ht="71.25" customHeight="1" x14ac:dyDescent="0.2">
      <c r="A82" s="312" t="s">
        <v>8</v>
      </c>
      <c r="B82" s="312" t="s">
        <v>2</v>
      </c>
      <c r="C82" s="312" t="s">
        <v>508</v>
      </c>
      <c r="D82" s="312"/>
      <c r="E82" s="238" t="s">
        <v>509</v>
      </c>
      <c r="F82" s="187" t="s">
        <v>308</v>
      </c>
      <c r="G82" s="298" t="s">
        <v>31</v>
      </c>
      <c r="H82" s="298" t="s">
        <v>19</v>
      </c>
      <c r="I82" s="14" t="s">
        <v>25</v>
      </c>
      <c r="J82" s="298" t="s">
        <v>812</v>
      </c>
      <c r="K82" s="14" t="s">
        <v>266</v>
      </c>
      <c r="L82" s="309"/>
      <c r="M82" s="309"/>
      <c r="N82" s="300"/>
      <c r="O82" s="301">
        <v>268.7</v>
      </c>
      <c r="P82" s="249">
        <v>266.5</v>
      </c>
      <c r="Q82" s="314">
        <f t="shared" si="1"/>
        <v>99.18124302195757</v>
      </c>
    </row>
    <row r="83" spans="1:17" ht="27" customHeight="1" x14ac:dyDescent="0.2">
      <c r="A83" s="493" t="s">
        <v>8</v>
      </c>
      <c r="B83" s="493" t="s">
        <v>2</v>
      </c>
      <c r="C83" s="493" t="s">
        <v>517</v>
      </c>
      <c r="D83" s="493"/>
      <c r="E83" s="452" t="s">
        <v>518</v>
      </c>
      <c r="F83" s="73"/>
      <c r="G83" s="298" t="s">
        <v>31</v>
      </c>
      <c r="H83" s="298"/>
      <c r="I83" s="14"/>
      <c r="J83" s="298" t="s">
        <v>813</v>
      </c>
      <c r="K83" s="14" t="s">
        <v>603</v>
      </c>
      <c r="L83" s="309"/>
      <c r="M83" s="309"/>
      <c r="N83" s="300"/>
      <c r="O83" s="301">
        <v>137.9</v>
      </c>
      <c r="P83" s="249">
        <v>132.4</v>
      </c>
      <c r="Q83" s="314"/>
    </row>
    <row r="84" spans="1:17" ht="21" customHeight="1" x14ac:dyDescent="0.2">
      <c r="A84" s="494"/>
      <c r="B84" s="494"/>
      <c r="C84" s="494"/>
      <c r="D84" s="494"/>
      <c r="E84" s="454"/>
      <c r="F84" s="313"/>
      <c r="G84" s="298" t="s">
        <v>31</v>
      </c>
      <c r="H84" s="298"/>
      <c r="I84" s="14"/>
      <c r="J84" s="298" t="s">
        <v>530</v>
      </c>
      <c r="K84" s="14" t="s">
        <v>266</v>
      </c>
      <c r="L84" s="309">
        <v>4678.0649999999996</v>
      </c>
      <c r="M84" s="309">
        <v>4678.0649999999996</v>
      </c>
      <c r="N84" s="300">
        <f t="shared" si="2"/>
        <v>100</v>
      </c>
      <c r="O84" s="301">
        <v>137.9</v>
      </c>
      <c r="P84" s="249">
        <v>132.4</v>
      </c>
      <c r="Q84" s="314">
        <f t="shared" si="1"/>
        <v>96.011602610587389</v>
      </c>
    </row>
    <row r="85" spans="1:17" ht="19.5" customHeight="1" x14ac:dyDescent="0.2">
      <c r="A85" s="493" t="s">
        <v>8</v>
      </c>
      <c r="B85" s="493" t="s">
        <v>2</v>
      </c>
      <c r="C85" s="493"/>
      <c r="D85" s="493"/>
      <c r="E85" s="452" t="s">
        <v>527</v>
      </c>
      <c r="F85" s="495" t="s">
        <v>308</v>
      </c>
      <c r="G85" s="303" t="s">
        <v>31</v>
      </c>
      <c r="H85" s="303"/>
      <c r="I85" s="304"/>
      <c r="J85" s="303" t="s">
        <v>531</v>
      </c>
      <c r="K85" s="304">
        <v>0</v>
      </c>
      <c r="L85" s="271">
        <v>2850.44</v>
      </c>
      <c r="M85" s="271">
        <v>48.408000000000001</v>
      </c>
      <c r="N85" s="300">
        <f t="shared" si="2"/>
        <v>1.6982641276434516</v>
      </c>
      <c r="O85" s="305">
        <v>211.8</v>
      </c>
      <c r="P85" s="306">
        <v>211.8</v>
      </c>
      <c r="Q85" s="293">
        <f t="shared" si="1"/>
        <v>100</v>
      </c>
    </row>
    <row r="86" spans="1:17" ht="15.75" customHeight="1" x14ac:dyDescent="0.2">
      <c r="A86" s="494"/>
      <c r="B86" s="494"/>
      <c r="C86" s="494"/>
      <c r="D86" s="494"/>
      <c r="E86" s="454"/>
      <c r="F86" s="496"/>
      <c r="G86" s="274" t="s">
        <v>31</v>
      </c>
      <c r="H86" s="298"/>
      <c r="I86" s="14"/>
      <c r="J86" s="298" t="s">
        <v>531</v>
      </c>
      <c r="K86" s="14" t="s">
        <v>814</v>
      </c>
      <c r="L86" s="271"/>
      <c r="M86" s="271"/>
      <c r="N86" s="300"/>
      <c r="O86" s="301">
        <v>182</v>
      </c>
      <c r="P86" s="249">
        <v>182.1</v>
      </c>
      <c r="Q86" s="314"/>
    </row>
    <row r="87" spans="1:17" ht="15.75" customHeight="1" x14ac:dyDescent="0.2">
      <c r="A87" s="315"/>
      <c r="B87" s="315"/>
      <c r="C87" s="315"/>
      <c r="D87" s="315"/>
      <c r="E87" s="316"/>
      <c r="F87" s="317"/>
      <c r="G87" s="274" t="s">
        <v>31</v>
      </c>
      <c r="H87" s="298"/>
      <c r="I87" s="14"/>
      <c r="J87" s="298" t="s">
        <v>531</v>
      </c>
      <c r="K87" s="14" t="s">
        <v>266</v>
      </c>
      <c r="L87" s="271"/>
      <c r="M87" s="271"/>
      <c r="N87" s="300"/>
      <c r="O87" s="301">
        <v>29.7</v>
      </c>
      <c r="P87" s="249">
        <v>29.7</v>
      </c>
      <c r="Q87" s="314"/>
    </row>
    <row r="88" spans="1:17" x14ac:dyDescent="0.2">
      <c r="A88" s="515" t="s">
        <v>8</v>
      </c>
      <c r="B88" s="515" t="s">
        <v>20</v>
      </c>
      <c r="C88" s="515"/>
      <c r="D88" s="515"/>
      <c r="E88" s="510" t="s">
        <v>740</v>
      </c>
      <c r="F88" s="320" t="s">
        <v>307</v>
      </c>
      <c r="G88" s="318" t="s">
        <v>31</v>
      </c>
      <c r="H88" s="318"/>
      <c r="I88" s="319"/>
      <c r="J88" s="318" t="s">
        <v>815</v>
      </c>
      <c r="K88" s="320">
        <v>0</v>
      </c>
      <c r="L88" s="321">
        <v>588</v>
      </c>
      <c r="M88" s="321">
        <v>588</v>
      </c>
      <c r="N88" s="300">
        <f>M88*100/L88</f>
        <v>100</v>
      </c>
      <c r="O88" s="301">
        <v>574.1</v>
      </c>
      <c r="P88" s="249">
        <v>431.9</v>
      </c>
      <c r="Q88" s="314">
        <f t="shared" si="1"/>
        <v>75.230796028566445</v>
      </c>
    </row>
    <row r="89" spans="1:17" x14ac:dyDescent="0.2">
      <c r="A89" s="515"/>
      <c r="B89" s="515"/>
      <c r="C89" s="515"/>
      <c r="D89" s="515"/>
      <c r="E89" s="511"/>
      <c r="F89" s="345"/>
      <c r="G89" s="322"/>
      <c r="H89" s="318"/>
      <c r="I89" s="319"/>
      <c r="J89" s="318" t="s">
        <v>743</v>
      </c>
      <c r="K89" s="320">
        <v>121</v>
      </c>
      <c r="L89" s="323">
        <v>99.8</v>
      </c>
      <c r="M89" s="323">
        <v>99.8</v>
      </c>
      <c r="N89" s="300">
        <f>M89*100/L89</f>
        <v>100</v>
      </c>
      <c r="O89" s="301">
        <v>348.7</v>
      </c>
      <c r="P89" s="249">
        <v>240.7</v>
      </c>
      <c r="Q89" s="314">
        <f t="shared" si="1"/>
        <v>69.027817608259241</v>
      </c>
    </row>
    <row r="90" spans="1:17" x14ac:dyDescent="0.2">
      <c r="A90" s="346"/>
      <c r="B90" s="346"/>
      <c r="C90" s="346"/>
      <c r="D90" s="346"/>
      <c r="E90" s="511"/>
      <c r="F90" s="347"/>
      <c r="G90" s="268"/>
      <c r="H90" s="322"/>
      <c r="I90" s="322"/>
      <c r="J90" s="322">
        <v>95304360</v>
      </c>
      <c r="K90" s="322">
        <v>129</v>
      </c>
      <c r="O90" s="322">
        <v>105</v>
      </c>
      <c r="P90" s="324">
        <v>71.099999999999994</v>
      </c>
      <c r="Q90" s="292"/>
    </row>
    <row r="91" spans="1:17" x14ac:dyDescent="0.2">
      <c r="A91" s="346"/>
      <c r="B91" s="346"/>
      <c r="C91" s="346"/>
      <c r="D91" s="346"/>
      <c r="E91" s="511"/>
      <c r="F91" s="347"/>
      <c r="G91" s="499" t="s">
        <v>31</v>
      </c>
      <c r="H91" s="268"/>
      <c r="I91" s="268"/>
      <c r="J91" s="268">
        <v>950304360</v>
      </c>
      <c r="K91" s="268">
        <v>244</v>
      </c>
      <c r="L91" s="348"/>
      <c r="M91" s="348"/>
      <c r="N91" s="349"/>
      <c r="O91" s="302">
        <v>120</v>
      </c>
      <c r="P91" s="248">
        <v>120.1</v>
      </c>
      <c r="Q91" s="292">
        <f t="shared" si="1"/>
        <v>100.08333333333333</v>
      </c>
    </row>
    <row r="92" spans="1:17" ht="12.75" customHeight="1" x14ac:dyDescent="0.2">
      <c r="A92" s="499" t="s">
        <v>8</v>
      </c>
      <c r="B92" s="499" t="s">
        <v>21</v>
      </c>
      <c r="C92" s="499"/>
      <c r="D92" s="499"/>
      <c r="E92" s="510" t="s">
        <v>741</v>
      </c>
      <c r="F92" s="320" t="s">
        <v>307</v>
      </c>
      <c r="G92" s="501"/>
      <c r="H92" s="500"/>
      <c r="I92" s="500"/>
      <c r="J92" s="500" t="s">
        <v>816</v>
      </c>
      <c r="K92" s="350" t="s">
        <v>603</v>
      </c>
      <c r="L92" s="351"/>
      <c r="M92" s="352"/>
      <c r="N92" s="352"/>
      <c r="O92" s="302">
        <v>2440.6999999999998</v>
      </c>
      <c r="P92" s="248">
        <v>2538.1999999999998</v>
      </c>
      <c r="Q92" s="292">
        <f t="shared" si="1"/>
        <v>103.99475560290081</v>
      </c>
    </row>
    <row r="93" spans="1:17" ht="17.25" customHeight="1" x14ac:dyDescent="0.2">
      <c r="A93" s="500"/>
      <c r="B93" s="500"/>
      <c r="C93" s="500"/>
      <c r="D93" s="500"/>
      <c r="E93" s="511"/>
      <c r="F93" s="510"/>
      <c r="G93" s="322"/>
      <c r="H93" s="501"/>
      <c r="I93" s="501"/>
      <c r="J93" s="501"/>
      <c r="K93" s="350"/>
      <c r="L93" s="351"/>
      <c r="M93" s="352"/>
      <c r="N93" s="352"/>
      <c r="O93" s="302"/>
      <c r="P93" s="248"/>
      <c r="Q93" s="292"/>
    </row>
    <row r="94" spans="1:17" ht="15.75" customHeight="1" x14ac:dyDescent="0.2">
      <c r="A94" s="500"/>
      <c r="B94" s="500"/>
      <c r="C94" s="500"/>
      <c r="D94" s="500"/>
      <c r="E94" s="511"/>
      <c r="F94" s="511"/>
      <c r="G94" s="268"/>
      <c r="H94" s="322"/>
      <c r="I94" s="322"/>
      <c r="J94" s="322"/>
      <c r="K94" s="322"/>
      <c r="O94" s="302"/>
      <c r="P94" s="248"/>
      <c r="Q94" s="292"/>
    </row>
    <row r="95" spans="1:17" ht="20.25" customHeight="1" x14ac:dyDescent="0.2">
      <c r="A95" s="501"/>
      <c r="B95" s="501"/>
      <c r="C95" s="501"/>
      <c r="D95" s="501"/>
      <c r="E95" s="512"/>
      <c r="F95" s="512"/>
      <c r="G95" s="353"/>
      <c r="H95" s="268"/>
      <c r="I95" s="268"/>
      <c r="J95" s="268"/>
      <c r="K95" s="268"/>
      <c r="L95" s="348"/>
      <c r="M95" s="348"/>
      <c r="N95" s="349"/>
      <c r="O95" s="302"/>
      <c r="P95" s="292"/>
      <c r="Q95" s="292"/>
    </row>
  </sheetData>
  <mergeCells count="125">
    <mergeCell ref="D34:D35"/>
    <mergeCell ref="E70:E71"/>
    <mergeCell ref="A77:A81"/>
    <mergeCell ref="D77:D81"/>
    <mergeCell ref="E77:E81"/>
    <mergeCell ref="Q59:Q60"/>
    <mergeCell ref="E88:E91"/>
    <mergeCell ref="G91:G92"/>
    <mergeCell ref="H92:H93"/>
    <mergeCell ref="I92:I93"/>
    <mergeCell ref="J92:J93"/>
    <mergeCell ref="N59:N60"/>
    <mergeCell ref="O59:O60"/>
    <mergeCell ref="P59:P60"/>
    <mergeCell ref="H59:H60"/>
    <mergeCell ref="I59:I60"/>
    <mergeCell ref="K59:K60"/>
    <mergeCell ref="L59:L60"/>
    <mergeCell ref="M59:M60"/>
    <mergeCell ref="Q40:Q41"/>
    <mergeCell ref="A36:A37"/>
    <mergeCell ref="B36:B37"/>
    <mergeCell ref="C36:C37"/>
    <mergeCell ref="D36:D37"/>
    <mergeCell ref="L40:L41"/>
    <mergeCell ref="G40:G41"/>
    <mergeCell ref="I40:I41"/>
    <mergeCell ref="E39:E42"/>
    <mergeCell ref="O40:O41"/>
    <mergeCell ref="A39:A40"/>
    <mergeCell ref="B39:B40"/>
    <mergeCell ref="E36:E37"/>
    <mergeCell ref="F36:F37"/>
    <mergeCell ref="H40:H41"/>
    <mergeCell ref="M40:M41"/>
    <mergeCell ref="F46:F47"/>
    <mergeCell ref="J40:J41"/>
    <mergeCell ref="K40:K41"/>
    <mergeCell ref="C39:C40"/>
    <mergeCell ref="D39:D40"/>
    <mergeCell ref="E45:E47"/>
    <mergeCell ref="P40:P41"/>
    <mergeCell ref="N40:N41"/>
    <mergeCell ref="F1:Q6"/>
    <mergeCell ref="O8:P8"/>
    <mergeCell ref="E10:E11"/>
    <mergeCell ref="D10:D11"/>
    <mergeCell ref="A8:D8"/>
    <mergeCell ref="A7:Q7"/>
    <mergeCell ref="F8:F9"/>
    <mergeCell ref="A10:A11"/>
    <mergeCell ref="B10:B11"/>
    <mergeCell ref="G8:K8"/>
    <mergeCell ref="E8:E9"/>
    <mergeCell ref="E12:E14"/>
    <mergeCell ref="F16:J16"/>
    <mergeCell ref="A15:K15"/>
    <mergeCell ref="D12:D14"/>
    <mergeCell ref="A12:A14"/>
    <mergeCell ref="C12:C14"/>
    <mergeCell ref="C10:C11"/>
    <mergeCell ref="F17:F28"/>
    <mergeCell ref="E16:E31"/>
    <mergeCell ref="D16:D28"/>
    <mergeCell ref="C16:C28"/>
    <mergeCell ref="B16:B31"/>
    <mergeCell ref="A16:A31"/>
    <mergeCell ref="B12:B14"/>
    <mergeCell ref="F34:F35"/>
    <mergeCell ref="E34:E35"/>
    <mergeCell ref="A88:A89"/>
    <mergeCell ref="B88:B89"/>
    <mergeCell ref="C88:C89"/>
    <mergeCell ref="D88:D89"/>
    <mergeCell ref="A49:A51"/>
    <mergeCell ref="B49:B51"/>
    <mergeCell ref="C49:C51"/>
    <mergeCell ref="D49:D51"/>
    <mergeCell ref="E49:E51"/>
    <mergeCell ref="F79:F81"/>
    <mergeCell ref="F77:F78"/>
    <mergeCell ref="A65:A66"/>
    <mergeCell ref="C70:C71"/>
    <mergeCell ref="D70:D71"/>
    <mergeCell ref="F39:F42"/>
    <mergeCell ref="C45:C47"/>
    <mergeCell ref="D45:D47"/>
    <mergeCell ref="A45:A47"/>
    <mergeCell ref="A34:A35"/>
    <mergeCell ref="B34:B35"/>
    <mergeCell ref="C34:C35"/>
    <mergeCell ref="B45:B47"/>
    <mergeCell ref="F56:F57"/>
    <mergeCell ref="A92:A95"/>
    <mergeCell ref="B92:B95"/>
    <mergeCell ref="C92:C95"/>
    <mergeCell ref="A70:A71"/>
    <mergeCell ref="B70:B71"/>
    <mergeCell ref="A85:A86"/>
    <mergeCell ref="B85:B86"/>
    <mergeCell ref="C85:C86"/>
    <mergeCell ref="D85:D86"/>
    <mergeCell ref="E85:E86"/>
    <mergeCell ref="A56:A57"/>
    <mergeCell ref="B56:B57"/>
    <mergeCell ref="C56:C57"/>
    <mergeCell ref="D56:D57"/>
    <mergeCell ref="E56:E57"/>
    <mergeCell ref="B77:B81"/>
    <mergeCell ref="C77:C81"/>
    <mergeCell ref="D92:D95"/>
    <mergeCell ref="E92:E95"/>
    <mergeCell ref="F93:F95"/>
    <mergeCell ref="B65:B66"/>
    <mergeCell ref="C65:C66"/>
    <mergeCell ref="D65:D66"/>
    <mergeCell ref="E65:E66"/>
    <mergeCell ref="J59:J60"/>
    <mergeCell ref="A83:A84"/>
    <mergeCell ref="B83:B84"/>
    <mergeCell ref="C83:C84"/>
    <mergeCell ref="D83:D84"/>
    <mergeCell ref="E83:E84"/>
    <mergeCell ref="F85:F86"/>
    <mergeCell ref="G59:G60"/>
  </mergeCells>
  <phoneticPr fontId="0" type="noConversion"/>
  <pageMargins left="0.74803149606299213" right="0.74803149606299213" top="0.59055118110236227" bottom="0.39370078740157483" header="0.51181102362204722" footer="0.51181102362204722"/>
  <pageSetup paperSize="9" scale="88" orientation="landscape" r:id="rId1"/>
  <headerFooter alignWithMargins="0">
    <oddHeader>&amp;CСтраница 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workbookViewId="0">
      <selection activeCell="A49" sqref="A49:A60"/>
    </sheetView>
  </sheetViews>
  <sheetFormatPr defaultRowHeight="12.75" x14ac:dyDescent="0.2"/>
  <cols>
    <col min="1" max="1" width="5.42578125" customWidth="1"/>
    <col min="2" max="2" width="6.7109375" customWidth="1"/>
    <col min="3" max="3" width="21.140625" customWidth="1"/>
    <col min="4" max="4" width="43.28515625" customWidth="1"/>
    <col min="5" max="5" width="14" customWidth="1"/>
    <col min="6" max="6" width="13.140625" customWidth="1"/>
    <col min="7" max="7" width="16.42578125" customWidth="1"/>
  </cols>
  <sheetData>
    <row r="1" spans="1:7" ht="12.75" customHeight="1" x14ac:dyDescent="0.2">
      <c r="A1" s="5"/>
      <c r="B1" s="5"/>
      <c r="C1" s="5"/>
      <c r="D1" s="571" t="s">
        <v>351</v>
      </c>
      <c r="E1" s="571"/>
      <c r="F1" s="571"/>
      <c r="G1" s="571"/>
    </row>
    <row r="2" spans="1:7" x14ac:dyDescent="0.2">
      <c r="A2" s="5"/>
      <c r="B2" s="5"/>
      <c r="C2" s="5"/>
      <c r="D2" s="571"/>
      <c r="E2" s="571"/>
      <c r="F2" s="571"/>
      <c r="G2" s="571"/>
    </row>
    <row r="3" spans="1:7" ht="15.75" customHeight="1" x14ac:dyDescent="0.2">
      <c r="A3" s="5"/>
      <c r="B3" s="5"/>
      <c r="C3" s="5"/>
      <c r="D3" s="571"/>
      <c r="E3" s="571"/>
      <c r="F3" s="571"/>
      <c r="G3" s="571"/>
    </row>
    <row r="4" spans="1:7" ht="12.75" hidden="1" customHeight="1" x14ac:dyDescent="0.2">
      <c r="A4" s="5"/>
      <c r="B4" s="5"/>
      <c r="C4" s="5"/>
      <c r="D4" s="571"/>
      <c r="E4" s="571"/>
      <c r="F4" s="571"/>
      <c r="G4" s="571"/>
    </row>
    <row r="5" spans="1:7" ht="0.75" hidden="1" customHeight="1" x14ac:dyDescent="0.2">
      <c r="A5" s="5"/>
      <c r="B5" s="5"/>
      <c r="C5" s="5"/>
      <c r="D5" s="571"/>
      <c r="E5" s="571"/>
      <c r="F5" s="571"/>
      <c r="G5" s="571"/>
    </row>
    <row r="6" spans="1:7" ht="12.75" hidden="1" customHeight="1" x14ac:dyDescent="0.2">
      <c r="A6" s="5"/>
      <c r="B6" s="5"/>
      <c r="C6" s="5"/>
      <c r="D6" s="571"/>
      <c r="E6" s="571"/>
      <c r="F6" s="571"/>
      <c r="G6" s="571"/>
    </row>
    <row r="7" spans="1:7" ht="15" x14ac:dyDescent="0.2">
      <c r="A7" s="572" t="s">
        <v>309</v>
      </c>
      <c r="B7" s="487"/>
      <c r="C7" s="487"/>
      <c r="D7" s="487"/>
      <c r="E7" s="487"/>
      <c r="F7" s="487"/>
      <c r="G7" s="487"/>
    </row>
    <row r="8" spans="1:7" x14ac:dyDescent="0.2">
      <c r="A8" s="577" t="s">
        <v>751</v>
      </c>
      <c r="B8" s="577"/>
      <c r="C8" s="577"/>
      <c r="D8" s="577"/>
      <c r="E8" s="577"/>
      <c r="F8" s="577"/>
      <c r="G8" s="577"/>
    </row>
    <row r="9" spans="1:7" ht="12.95" customHeight="1" x14ac:dyDescent="0.2">
      <c r="A9" s="573" t="s">
        <v>271</v>
      </c>
      <c r="B9" s="574"/>
      <c r="C9" s="575" t="s">
        <v>310</v>
      </c>
      <c r="D9" s="578" t="s">
        <v>311</v>
      </c>
      <c r="E9" s="583" t="s">
        <v>366</v>
      </c>
      <c r="F9" s="578" t="s">
        <v>367</v>
      </c>
      <c r="G9" s="578" t="s">
        <v>368</v>
      </c>
    </row>
    <row r="10" spans="1:7" ht="59.85" customHeight="1" x14ac:dyDescent="0.2">
      <c r="A10" s="573"/>
      <c r="B10" s="574"/>
      <c r="C10" s="576" t="s">
        <v>287</v>
      </c>
      <c r="D10" s="581"/>
      <c r="E10" s="584"/>
      <c r="F10" s="579"/>
      <c r="G10" s="579"/>
    </row>
    <row r="11" spans="1:7" x14ac:dyDescent="0.2">
      <c r="A11" s="6" t="s">
        <v>282</v>
      </c>
      <c r="B11" s="6" t="s">
        <v>276</v>
      </c>
      <c r="C11" s="576"/>
      <c r="D11" s="582"/>
      <c r="E11" s="44">
        <v>2020</v>
      </c>
      <c r="F11" s="580"/>
      <c r="G11" s="580"/>
    </row>
    <row r="12" spans="1:7" x14ac:dyDescent="0.2">
      <c r="A12" s="578">
        <v>9</v>
      </c>
      <c r="B12" s="578"/>
      <c r="C12" s="585" t="s">
        <v>9</v>
      </c>
      <c r="D12" s="35" t="s">
        <v>307</v>
      </c>
      <c r="E12" s="176">
        <v>40945</v>
      </c>
      <c r="F12" s="6">
        <v>40560.9</v>
      </c>
      <c r="G12" s="177">
        <f>F12/E12*100</f>
        <v>99.061912321406766</v>
      </c>
    </row>
    <row r="13" spans="1:7" x14ac:dyDescent="0.2">
      <c r="A13" s="579"/>
      <c r="B13" s="579"/>
      <c r="C13" s="586"/>
      <c r="D13" s="173" t="s">
        <v>317</v>
      </c>
      <c r="E13" s="176">
        <v>40945</v>
      </c>
      <c r="F13" s="6">
        <v>40560.9</v>
      </c>
      <c r="G13" s="177">
        <f t="shared" ref="G13" si="0">F13/E13*100</f>
        <v>99.061912321406766</v>
      </c>
    </row>
    <row r="14" spans="1:7" x14ac:dyDescent="0.2">
      <c r="A14" s="579"/>
      <c r="B14" s="579"/>
      <c r="C14" s="586"/>
      <c r="D14" s="174" t="s">
        <v>312</v>
      </c>
      <c r="E14" s="18"/>
      <c r="F14" s="6"/>
      <c r="G14" s="177"/>
    </row>
    <row r="15" spans="1:7" ht="21" x14ac:dyDescent="0.2">
      <c r="A15" s="579"/>
      <c r="B15" s="579"/>
      <c r="C15" s="586"/>
      <c r="D15" s="174" t="s">
        <v>318</v>
      </c>
      <c r="E15" s="18"/>
      <c r="F15" s="6"/>
      <c r="G15" s="177"/>
    </row>
    <row r="16" spans="1:7" x14ac:dyDescent="0.2">
      <c r="A16" s="579"/>
      <c r="B16" s="579"/>
      <c r="C16" s="586"/>
      <c r="D16" s="174" t="s">
        <v>753</v>
      </c>
      <c r="E16" s="18"/>
      <c r="F16" s="6"/>
      <c r="G16" s="177"/>
    </row>
    <row r="17" spans="1:7" x14ac:dyDescent="0.2">
      <c r="A17" s="579"/>
      <c r="B17" s="579"/>
      <c r="C17" s="586"/>
      <c r="D17" s="174" t="s">
        <v>313</v>
      </c>
      <c r="E17" s="18"/>
      <c r="F17" s="6"/>
      <c r="G17" s="177"/>
    </row>
    <row r="18" spans="1:7" x14ac:dyDescent="0.2">
      <c r="A18" s="579"/>
      <c r="B18" s="579"/>
      <c r="C18" s="586"/>
      <c r="D18" s="174" t="s">
        <v>752</v>
      </c>
      <c r="E18" s="18"/>
      <c r="F18" s="6"/>
      <c r="G18" s="177"/>
    </row>
    <row r="19" spans="1:7" x14ac:dyDescent="0.2">
      <c r="A19" s="579"/>
      <c r="B19" s="579"/>
      <c r="C19" s="586"/>
      <c r="D19" s="174" t="s">
        <v>314</v>
      </c>
      <c r="E19" s="18"/>
      <c r="F19" s="6"/>
      <c r="G19" s="177"/>
    </row>
    <row r="20" spans="1:7" ht="31.5" x14ac:dyDescent="0.2">
      <c r="A20" s="579"/>
      <c r="B20" s="579"/>
      <c r="C20" s="586"/>
      <c r="D20" s="174" t="s">
        <v>270</v>
      </c>
      <c r="E20" s="18"/>
      <c r="F20" s="6"/>
      <c r="G20" s="177"/>
    </row>
    <row r="21" spans="1:7" x14ac:dyDescent="0.2">
      <c r="A21" s="579"/>
      <c r="B21" s="579"/>
      <c r="C21" s="586"/>
      <c r="D21" s="174" t="s">
        <v>315</v>
      </c>
      <c r="E21" s="18"/>
      <c r="F21" s="6"/>
      <c r="G21" s="177"/>
    </row>
    <row r="22" spans="1:7" ht="21" x14ac:dyDescent="0.2">
      <c r="A22" s="579"/>
      <c r="B22" s="579"/>
      <c r="C22" s="586"/>
      <c r="D22" s="175" t="s">
        <v>316</v>
      </c>
      <c r="E22" s="18"/>
      <c r="F22" s="6"/>
      <c r="G22" s="177"/>
    </row>
    <row r="23" spans="1:7" ht="21" x14ac:dyDescent="0.2">
      <c r="A23" s="579"/>
      <c r="B23" s="579"/>
      <c r="C23" s="586"/>
      <c r="D23" s="175" t="s">
        <v>1</v>
      </c>
      <c r="E23" s="18"/>
      <c r="F23" s="6"/>
      <c r="G23" s="177"/>
    </row>
    <row r="24" spans="1:7" x14ac:dyDescent="0.2">
      <c r="A24" s="580"/>
      <c r="B24" s="580"/>
      <c r="C24" s="587"/>
      <c r="D24" s="175" t="s">
        <v>6</v>
      </c>
      <c r="E24" s="18"/>
      <c r="F24" s="6"/>
      <c r="G24" s="177"/>
    </row>
    <row r="25" spans="1:7" x14ac:dyDescent="0.2">
      <c r="A25" s="566" t="s">
        <v>8</v>
      </c>
      <c r="B25" s="566" t="s">
        <v>4</v>
      </c>
      <c r="C25" s="567" t="s">
        <v>10</v>
      </c>
      <c r="D25" s="35" t="s">
        <v>307</v>
      </c>
      <c r="E25" s="36">
        <f>E26+E33+E34+E35</f>
        <v>36969.300000000003</v>
      </c>
      <c r="F25" s="36">
        <f>F26+F33+F34+F35</f>
        <v>36643.4</v>
      </c>
      <c r="G25" s="36">
        <f>G26+G33+G34+G35</f>
        <v>99.118457747374165</v>
      </c>
    </row>
    <row r="26" spans="1:7" x14ac:dyDescent="0.2">
      <c r="A26" s="566"/>
      <c r="B26" s="566"/>
      <c r="C26" s="567"/>
      <c r="D26" s="7" t="s">
        <v>317</v>
      </c>
      <c r="E26" s="37">
        <f>SUM(E27:E35)</f>
        <v>36969.300000000003</v>
      </c>
      <c r="F26" s="37">
        <f>SUM(F27:F35)</f>
        <v>36643.4</v>
      </c>
      <c r="G26" s="37">
        <f>F26/E26*100</f>
        <v>99.118457747374165</v>
      </c>
    </row>
    <row r="27" spans="1:7" x14ac:dyDescent="0.2">
      <c r="A27" s="566"/>
      <c r="B27" s="566"/>
      <c r="C27" s="567"/>
      <c r="D27" s="9" t="s">
        <v>312</v>
      </c>
      <c r="E27" s="37"/>
      <c r="F27" s="34"/>
      <c r="G27" s="34"/>
    </row>
    <row r="28" spans="1:7" ht="11.25" customHeight="1" x14ac:dyDescent="0.2">
      <c r="A28" s="566"/>
      <c r="B28" s="566"/>
      <c r="C28" s="567"/>
      <c r="D28" s="9" t="s">
        <v>318</v>
      </c>
      <c r="E28" s="37">
        <f>'5'!O12</f>
        <v>36969.300000000003</v>
      </c>
      <c r="F28" s="34">
        <f>'5'!P12</f>
        <v>36643.4</v>
      </c>
      <c r="G28" s="34">
        <f>F28/E28*100</f>
        <v>99.118457747374165</v>
      </c>
    </row>
    <row r="29" spans="1:7" ht="12.2" customHeight="1" x14ac:dyDescent="0.2">
      <c r="A29" s="566"/>
      <c r="B29" s="566"/>
      <c r="C29" s="567"/>
      <c r="D29" s="9" t="s">
        <v>313</v>
      </c>
      <c r="E29" s="37">
        <f>SUM(F29:G29)</f>
        <v>0</v>
      </c>
      <c r="F29" s="34">
        <v>0</v>
      </c>
      <c r="G29" s="34">
        <v>0</v>
      </c>
    </row>
    <row r="30" spans="1:7" ht="11.25" customHeight="1" x14ac:dyDescent="0.2">
      <c r="A30" s="566"/>
      <c r="B30" s="566"/>
      <c r="C30" s="567"/>
      <c r="D30" s="9" t="s">
        <v>314</v>
      </c>
      <c r="E30" s="37">
        <f>SUM(F30:G30)</f>
        <v>0</v>
      </c>
      <c r="F30" s="34">
        <v>0</v>
      </c>
      <c r="G30" s="34">
        <v>0</v>
      </c>
    </row>
    <row r="31" spans="1:7" ht="27" customHeight="1" x14ac:dyDescent="0.2">
      <c r="A31" s="566"/>
      <c r="B31" s="566"/>
      <c r="C31" s="567"/>
      <c r="D31" s="9" t="s">
        <v>270</v>
      </c>
      <c r="E31" s="37">
        <f>SUM(F31:G31)</f>
        <v>0</v>
      </c>
      <c r="F31" s="34">
        <v>0</v>
      </c>
      <c r="G31" s="34">
        <v>0</v>
      </c>
    </row>
    <row r="32" spans="1:7" ht="13.7" customHeight="1" x14ac:dyDescent="0.2">
      <c r="A32" s="566"/>
      <c r="B32" s="566"/>
      <c r="C32" s="567"/>
      <c r="D32" s="9" t="s">
        <v>315</v>
      </c>
      <c r="E32" s="21">
        <v>0</v>
      </c>
      <c r="F32" s="21">
        <v>0</v>
      </c>
      <c r="G32" s="21">
        <v>0</v>
      </c>
    </row>
    <row r="33" spans="1:7" ht="20.25" customHeight="1" x14ac:dyDescent="0.2">
      <c r="A33" s="566"/>
      <c r="B33" s="566"/>
      <c r="C33" s="567"/>
      <c r="D33" s="10" t="s">
        <v>316</v>
      </c>
      <c r="E33" s="21">
        <v>0</v>
      </c>
      <c r="F33" s="21">
        <v>0</v>
      </c>
      <c r="G33" s="21">
        <v>0</v>
      </c>
    </row>
    <row r="34" spans="1:7" ht="9.75" customHeight="1" x14ac:dyDescent="0.2">
      <c r="A34" s="566"/>
      <c r="B34" s="566"/>
      <c r="C34" s="567"/>
      <c r="D34" s="10" t="s">
        <v>1</v>
      </c>
      <c r="E34" s="21">
        <v>0</v>
      </c>
      <c r="F34" s="21">
        <v>0</v>
      </c>
      <c r="G34" s="21">
        <v>0</v>
      </c>
    </row>
    <row r="35" spans="1:7" x14ac:dyDescent="0.2">
      <c r="A35" s="567"/>
      <c r="B35" s="567"/>
      <c r="C35" s="567"/>
      <c r="D35" s="10" t="s">
        <v>6</v>
      </c>
      <c r="E35" s="8">
        <v>0</v>
      </c>
      <c r="F35" s="8">
        <v>0</v>
      </c>
      <c r="G35" s="8">
        <v>0</v>
      </c>
    </row>
    <row r="36" spans="1:7" x14ac:dyDescent="0.2">
      <c r="A36" s="563" t="s">
        <v>407</v>
      </c>
      <c r="B36" s="563"/>
      <c r="C36" s="563"/>
      <c r="D36" s="563"/>
      <c r="E36" s="563"/>
      <c r="F36" s="563"/>
      <c r="G36" s="563"/>
    </row>
    <row r="37" spans="1:7" x14ac:dyDescent="0.2">
      <c r="A37" s="564">
        <v>9</v>
      </c>
      <c r="B37" s="564">
        <v>2</v>
      </c>
      <c r="C37" s="565" t="s">
        <v>407</v>
      </c>
      <c r="D37" s="167" t="s">
        <v>307</v>
      </c>
      <c r="E37" s="178"/>
      <c r="F37" s="178"/>
      <c r="G37" s="178"/>
    </row>
    <row r="38" spans="1:7" x14ac:dyDescent="0.2">
      <c r="A38" s="564"/>
      <c r="B38" s="564"/>
      <c r="C38" s="565"/>
      <c r="D38" s="168" t="s">
        <v>447</v>
      </c>
      <c r="E38" s="179"/>
      <c r="F38" s="179"/>
      <c r="G38" s="179"/>
    </row>
    <row r="39" spans="1:7" x14ac:dyDescent="0.2">
      <c r="A39" s="564"/>
      <c r="B39" s="564"/>
      <c r="C39" s="565"/>
      <c r="D39" s="169" t="s">
        <v>312</v>
      </c>
      <c r="E39" s="179"/>
      <c r="F39" s="179"/>
      <c r="G39" s="179"/>
    </row>
    <row r="40" spans="1:7" hidden="1" x14ac:dyDescent="0.2">
      <c r="A40" s="564"/>
      <c r="B40" s="564"/>
      <c r="C40" s="565"/>
      <c r="D40" s="168" t="s">
        <v>456</v>
      </c>
      <c r="E40" s="179"/>
      <c r="F40" s="179"/>
      <c r="G40" s="179"/>
    </row>
    <row r="41" spans="1:7" hidden="1" x14ac:dyDescent="0.2">
      <c r="A41" s="564"/>
      <c r="B41" s="564"/>
      <c r="C41" s="565"/>
      <c r="D41" s="169" t="s">
        <v>448</v>
      </c>
      <c r="E41" s="179"/>
      <c r="F41" s="179"/>
      <c r="G41" s="179"/>
    </row>
    <row r="42" spans="1:7" ht="24" hidden="1" x14ac:dyDescent="0.2">
      <c r="A42" s="564"/>
      <c r="B42" s="564"/>
      <c r="C42" s="565"/>
      <c r="D42" s="169" t="s">
        <v>449</v>
      </c>
      <c r="E42" s="179"/>
      <c r="F42" s="179"/>
      <c r="G42" s="179"/>
    </row>
    <row r="43" spans="1:7" ht="36" hidden="1" x14ac:dyDescent="0.2">
      <c r="A43" s="564"/>
      <c r="B43" s="564"/>
      <c r="C43" s="565"/>
      <c r="D43" s="169" t="s">
        <v>450</v>
      </c>
      <c r="E43" s="179"/>
      <c r="F43" s="179"/>
      <c r="G43" s="179"/>
    </row>
    <row r="44" spans="1:7" ht="24" hidden="1" x14ac:dyDescent="0.2">
      <c r="A44" s="564"/>
      <c r="B44" s="564"/>
      <c r="C44" s="565"/>
      <c r="D44" s="169" t="s">
        <v>451</v>
      </c>
      <c r="E44" s="179"/>
      <c r="F44" s="179"/>
      <c r="G44" s="179"/>
    </row>
    <row r="45" spans="1:7" ht="36" hidden="1" x14ac:dyDescent="0.2">
      <c r="A45" s="564"/>
      <c r="B45" s="564"/>
      <c r="C45" s="565"/>
      <c r="D45" s="170" t="s">
        <v>452</v>
      </c>
      <c r="E45" s="179"/>
      <c r="F45" s="179"/>
      <c r="G45" s="179"/>
    </row>
    <row r="46" spans="1:7" ht="24" hidden="1" x14ac:dyDescent="0.2">
      <c r="A46" s="564"/>
      <c r="B46" s="564"/>
      <c r="C46" s="565"/>
      <c r="D46" s="168" t="s">
        <v>453</v>
      </c>
      <c r="E46" s="179"/>
      <c r="F46" s="179"/>
      <c r="G46" s="179"/>
    </row>
    <row r="47" spans="1:7" ht="36" hidden="1" x14ac:dyDescent="0.2">
      <c r="A47" s="564"/>
      <c r="B47" s="564"/>
      <c r="C47" s="565"/>
      <c r="D47" s="171" t="s">
        <v>454</v>
      </c>
      <c r="E47" s="179"/>
      <c r="F47" s="179"/>
      <c r="G47" s="179"/>
    </row>
    <row r="48" spans="1:7" x14ac:dyDescent="0.2">
      <c r="A48" s="564"/>
      <c r="B48" s="564"/>
      <c r="C48" s="565"/>
      <c r="D48" s="168" t="s">
        <v>455</v>
      </c>
      <c r="E48" s="179"/>
      <c r="F48" s="179"/>
      <c r="G48" s="179"/>
    </row>
    <row r="49" spans="1:7" x14ac:dyDescent="0.2">
      <c r="A49" s="564">
        <v>9</v>
      </c>
      <c r="B49" s="564">
        <v>3</v>
      </c>
      <c r="C49" s="565" t="s">
        <v>415</v>
      </c>
      <c r="D49" s="167" t="s">
        <v>307</v>
      </c>
      <c r="E49" s="178"/>
      <c r="F49" s="178"/>
      <c r="G49" s="178"/>
    </row>
    <row r="50" spans="1:7" x14ac:dyDescent="0.2">
      <c r="A50" s="564"/>
      <c r="B50" s="564"/>
      <c r="C50" s="565"/>
      <c r="D50" s="168" t="s">
        <v>457</v>
      </c>
      <c r="E50" s="179"/>
      <c r="F50" s="179"/>
      <c r="G50" s="179"/>
    </row>
    <row r="51" spans="1:7" x14ac:dyDescent="0.2">
      <c r="A51" s="564"/>
      <c r="B51" s="564"/>
      <c r="C51" s="565"/>
      <c r="D51" s="169" t="s">
        <v>312</v>
      </c>
      <c r="E51" s="179"/>
      <c r="F51" s="179"/>
      <c r="G51" s="179"/>
    </row>
    <row r="52" spans="1:7" x14ac:dyDescent="0.2">
      <c r="A52" s="564"/>
      <c r="B52" s="564"/>
      <c r="C52" s="565"/>
      <c r="D52" s="168" t="s">
        <v>456</v>
      </c>
      <c r="E52" s="179"/>
      <c r="F52" s="179"/>
      <c r="G52" s="179"/>
    </row>
    <row r="53" spans="1:7" hidden="1" x14ac:dyDescent="0.2">
      <c r="A53" s="564"/>
      <c r="B53" s="564"/>
      <c r="C53" s="565"/>
      <c r="D53" s="169" t="s">
        <v>448</v>
      </c>
      <c r="E53" s="179"/>
      <c r="F53" s="179"/>
      <c r="G53" s="179"/>
    </row>
    <row r="54" spans="1:7" ht="24" x14ac:dyDescent="0.2">
      <c r="A54" s="564"/>
      <c r="B54" s="564"/>
      <c r="C54" s="565"/>
      <c r="D54" s="169" t="s">
        <v>449</v>
      </c>
      <c r="E54" s="179"/>
      <c r="F54" s="179"/>
      <c r="G54" s="179"/>
    </row>
    <row r="55" spans="1:7" ht="36" x14ac:dyDescent="0.2">
      <c r="A55" s="564"/>
      <c r="B55" s="564"/>
      <c r="C55" s="565"/>
      <c r="D55" s="169" t="s">
        <v>450</v>
      </c>
      <c r="E55" s="179"/>
      <c r="F55" s="179"/>
      <c r="G55" s="179"/>
    </row>
    <row r="56" spans="1:7" ht="24" x14ac:dyDescent="0.2">
      <c r="A56" s="564"/>
      <c r="B56" s="564"/>
      <c r="C56" s="565"/>
      <c r="D56" s="169" t="s">
        <v>451</v>
      </c>
      <c r="E56" s="179"/>
      <c r="F56" s="179"/>
      <c r="G56" s="179"/>
    </row>
    <row r="57" spans="1:7" ht="36" x14ac:dyDescent="0.2">
      <c r="A57" s="564"/>
      <c r="B57" s="564"/>
      <c r="C57" s="565"/>
      <c r="D57" s="170" t="s">
        <v>452</v>
      </c>
      <c r="E57" s="179"/>
      <c r="F57" s="179"/>
      <c r="G57" s="179"/>
    </row>
    <row r="58" spans="1:7" ht="24" x14ac:dyDescent="0.2">
      <c r="A58" s="564"/>
      <c r="B58" s="564"/>
      <c r="C58" s="565"/>
      <c r="D58" s="168" t="s">
        <v>453</v>
      </c>
      <c r="E58" s="179"/>
      <c r="F58" s="179"/>
      <c r="G58" s="179"/>
    </row>
    <row r="59" spans="1:7" ht="36" x14ac:dyDescent="0.2">
      <c r="A59" s="564"/>
      <c r="B59" s="564"/>
      <c r="C59" s="565"/>
      <c r="D59" s="171" t="s">
        <v>454</v>
      </c>
      <c r="E59" s="179"/>
      <c r="F59" s="179"/>
      <c r="G59" s="179"/>
    </row>
    <row r="60" spans="1:7" x14ac:dyDescent="0.2">
      <c r="A60" s="564"/>
      <c r="B60" s="564"/>
      <c r="C60" s="565"/>
      <c r="D60" s="168" t="s">
        <v>455</v>
      </c>
      <c r="E60" s="179"/>
      <c r="F60" s="179"/>
      <c r="G60" s="179"/>
    </row>
    <row r="61" spans="1:7" x14ac:dyDescent="0.2">
      <c r="A61" s="5"/>
      <c r="B61" s="5"/>
      <c r="C61" s="102" t="s">
        <v>523</v>
      </c>
      <c r="D61" s="102"/>
      <c r="E61" s="102"/>
      <c r="F61" s="102"/>
      <c r="G61" s="102"/>
    </row>
    <row r="62" spans="1:7" x14ac:dyDescent="0.2">
      <c r="A62" s="566" t="s">
        <v>8</v>
      </c>
      <c r="B62" s="566" t="s">
        <v>2</v>
      </c>
      <c r="C62" s="567" t="s">
        <v>458</v>
      </c>
      <c r="D62" s="103" t="s">
        <v>307</v>
      </c>
      <c r="E62" s="104">
        <v>961</v>
      </c>
      <c r="F62" s="104">
        <v>947.4</v>
      </c>
      <c r="G62" s="104">
        <f>F62*100/E62</f>
        <v>98.584807492195623</v>
      </c>
    </row>
    <row r="63" spans="1:7" x14ac:dyDescent="0.2">
      <c r="A63" s="566"/>
      <c r="B63" s="566"/>
      <c r="C63" s="567"/>
      <c r="D63" s="7" t="s">
        <v>317</v>
      </c>
      <c r="E63" s="104">
        <v>961</v>
      </c>
      <c r="F63" s="104">
        <v>947.3</v>
      </c>
      <c r="G63" s="105">
        <f>F63*100/E63</f>
        <v>98.574401664932367</v>
      </c>
    </row>
    <row r="64" spans="1:7" x14ac:dyDescent="0.2">
      <c r="A64" s="566"/>
      <c r="B64" s="566"/>
      <c r="C64" s="567"/>
      <c r="D64" s="9" t="s">
        <v>312</v>
      </c>
      <c r="E64" s="105"/>
      <c r="F64" s="105"/>
      <c r="G64" s="106"/>
    </row>
    <row r="65" spans="1:7" x14ac:dyDescent="0.2">
      <c r="A65" s="566"/>
      <c r="B65" s="566"/>
      <c r="C65" s="567"/>
      <c r="D65" s="9" t="s">
        <v>318</v>
      </c>
      <c r="E65" s="104">
        <v>961</v>
      </c>
      <c r="F65" s="104">
        <v>947.3</v>
      </c>
      <c r="G65" s="107">
        <f>F65*100/E65</f>
        <v>98.574401664932367</v>
      </c>
    </row>
    <row r="66" spans="1:7" x14ac:dyDescent="0.2">
      <c r="A66" s="566"/>
      <c r="B66" s="566"/>
      <c r="C66" s="567"/>
      <c r="D66" s="9" t="s">
        <v>313</v>
      </c>
      <c r="E66" s="105">
        <v>0</v>
      </c>
      <c r="F66" s="105">
        <v>0</v>
      </c>
      <c r="G66" s="108"/>
    </row>
    <row r="67" spans="1:7" x14ac:dyDescent="0.2">
      <c r="A67" s="566"/>
      <c r="B67" s="566"/>
      <c r="C67" s="567"/>
      <c r="D67" s="9" t="s">
        <v>314</v>
      </c>
      <c r="E67" s="105">
        <v>0</v>
      </c>
      <c r="F67" s="105">
        <v>0</v>
      </c>
      <c r="G67" s="106"/>
    </row>
    <row r="68" spans="1:7" x14ac:dyDescent="0.2">
      <c r="A68" s="566"/>
      <c r="B68" s="566"/>
      <c r="C68" s="567"/>
      <c r="D68" s="9" t="s">
        <v>315</v>
      </c>
      <c r="E68" s="105">
        <v>0</v>
      </c>
      <c r="F68" s="105">
        <v>0</v>
      </c>
      <c r="G68" s="106"/>
    </row>
    <row r="69" spans="1:7" ht="22.5" x14ac:dyDescent="0.2">
      <c r="A69" s="566"/>
      <c r="B69" s="566"/>
      <c r="C69" s="567"/>
      <c r="D69" s="10" t="s">
        <v>316</v>
      </c>
      <c r="E69" s="105">
        <v>0</v>
      </c>
      <c r="F69" s="105">
        <v>0</v>
      </c>
      <c r="G69" s="106"/>
    </row>
    <row r="70" spans="1:7" ht="22.5" x14ac:dyDescent="0.2">
      <c r="A70" s="566"/>
      <c r="B70" s="566"/>
      <c r="C70" s="567"/>
      <c r="D70" s="10" t="s">
        <v>1</v>
      </c>
      <c r="E70" s="105">
        <v>0</v>
      </c>
      <c r="F70" s="105">
        <v>0</v>
      </c>
      <c r="G70" s="106"/>
    </row>
    <row r="71" spans="1:7" x14ac:dyDescent="0.2">
      <c r="A71" s="567"/>
      <c r="B71" s="567"/>
      <c r="C71" s="567"/>
      <c r="D71" s="10" t="s">
        <v>6</v>
      </c>
      <c r="E71" s="105">
        <v>0</v>
      </c>
      <c r="F71" s="105">
        <v>0</v>
      </c>
      <c r="G71" s="106"/>
    </row>
    <row r="73" spans="1:7" x14ac:dyDescent="0.2">
      <c r="A73" s="568" t="s">
        <v>8</v>
      </c>
      <c r="B73" s="568" t="s">
        <v>11</v>
      </c>
      <c r="C73" s="570" t="s">
        <v>604</v>
      </c>
      <c r="D73" s="135" t="s">
        <v>307</v>
      </c>
      <c r="E73" s="136">
        <v>574.1</v>
      </c>
      <c r="F73" s="136">
        <v>431.9</v>
      </c>
      <c r="G73" s="136">
        <f>F73/E73*100</f>
        <v>75.230796028566445</v>
      </c>
    </row>
    <row r="74" spans="1:7" x14ac:dyDescent="0.2">
      <c r="A74" s="568"/>
      <c r="B74" s="568"/>
      <c r="C74" s="570"/>
      <c r="D74" s="137" t="s">
        <v>317</v>
      </c>
      <c r="E74" s="138">
        <v>574.1</v>
      </c>
      <c r="F74" s="138">
        <v>431.9</v>
      </c>
      <c r="G74" s="136"/>
    </row>
    <row r="75" spans="1:7" x14ac:dyDescent="0.2">
      <c r="A75" s="568"/>
      <c r="B75" s="568"/>
      <c r="C75" s="570"/>
      <c r="D75" s="139" t="s">
        <v>312</v>
      </c>
      <c r="E75" s="140"/>
      <c r="F75" s="140"/>
      <c r="G75" s="136"/>
    </row>
    <row r="76" spans="1:7" x14ac:dyDescent="0.2">
      <c r="A76" s="568"/>
      <c r="B76" s="568"/>
      <c r="C76" s="570"/>
      <c r="D76" s="139" t="s">
        <v>318</v>
      </c>
      <c r="E76" s="138"/>
      <c r="F76" s="138"/>
      <c r="G76" s="136"/>
    </row>
    <row r="77" spans="1:7" x14ac:dyDescent="0.2">
      <c r="A77" s="568"/>
      <c r="B77" s="568"/>
      <c r="C77" s="570"/>
      <c r="D77" s="139" t="s">
        <v>449</v>
      </c>
      <c r="E77" s="138"/>
      <c r="F77" s="138"/>
      <c r="G77" s="136"/>
    </row>
    <row r="78" spans="1:7" x14ac:dyDescent="0.2">
      <c r="A78" s="568"/>
      <c r="B78" s="568"/>
      <c r="C78" s="570"/>
      <c r="D78" s="139" t="s">
        <v>313</v>
      </c>
      <c r="E78" s="138"/>
      <c r="F78" s="138"/>
      <c r="G78" s="136"/>
    </row>
    <row r="79" spans="1:7" x14ac:dyDescent="0.2">
      <c r="A79" s="568"/>
      <c r="B79" s="568"/>
      <c r="C79" s="570"/>
      <c r="D79" s="139" t="s">
        <v>315</v>
      </c>
      <c r="E79" s="138"/>
      <c r="F79" s="138"/>
      <c r="G79" s="136"/>
    </row>
    <row r="80" spans="1:7" ht="22.5" x14ac:dyDescent="0.2">
      <c r="A80" s="568"/>
      <c r="B80" s="568"/>
      <c r="C80" s="570"/>
      <c r="D80" s="141" t="s">
        <v>316</v>
      </c>
      <c r="E80" s="138"/>
      <c r="F80" s="138"/>
      <c r="G80" s="136"/>
    </row>
    <row r="81" spans="1:7" ht="22.5" x14ac:dyDescent="0.2">
      <c r="A81" s="568"/>
      <c r="B81" s="568"/>
      <c r="C81" s="570"/>
      <c r="D81" s="141" t="s">
        <v>1</v>
      </c>
      <c r="E81" s="138"/>
      <c r="F81" s="138"/>
      <c r="G81" s="136"/>
    </row>
    <row r="82" spans="1:7" x14ac:dyDescent="0.2">
      <c r="A82" s="569"/>
      <c r="B82" s="569"/>
      <c r="C82" s="570"/>
      <c r="D82" s="141" t="s">
        <v>455</v>
      </c>
      <c r="E82" s="138"/>
      <c r="F82" s="138"/>
      <c r="G82" s="136"/>
    </row>
    <row r="84" spans="1:7" x14ac:dyDescent="0.2">
      <c r="A84" s="568" t="s">
        <v>8</v>
      </c>
      <c r="B84" s="568" t="s">
        <v>12</v>
      </c>
      <c r="C84" s="570" t="s">
        <v>663</v>
      </c>
      <c r="D84" s="135" t="s">
        <v>307</v>
      </c>
      <c r="E84" s="136">
        <v>2440.6999999999998</v>
      </c>
      <c r="F84" s="136">
        <v>2538.1999999999998</v>
      </c>
      <c r="G84" s="136">
        <f>F84/E84%</f>
        <v>103.99475560290081</v>
      </c>
    </row>
    <row r="85" spans="1:7" x14ac:dyDescent="0.2">
      <c r="A85" s="568"/>
      <c r="B85" s="568"/>
      <c r="C85" s="570"/>
      <c r="D85" s="137" t="s">
        <v>317</v>
      </c>
      <c r="E85" s="138">
        <v>2440.6999999999998</v>
      </c>
      <c r="F85" s="138">
        <v>2538.1999999999998</v>
      </c>
      <c r="G85" s="136">
        <f>F85/E85%</f>
        <v>103.99475560290081</v>
      </c>
    </row>
    <row r="86" spans="1:7" x14ac:dyDescent="0.2">
      <c r="A86" s="568"/>
      <c r="B86" s="568"/>
      <c r="C86" s="570"/>
      <c r="D86" s="139" t="s">
        <v>312</v>
      </c>
      <c r="E86" s="140"/>
      <c r="F86" s="140"/>
      <c r="G86" s="136"/>
    </row>
    <row r="87" spans="1:7" x14ac:dyDescent="0.2">
      <c r="A87" s="568"/>
      <c r="B87" s="568"/>
      <c r="C87" s="570"/>
      <c r="D87" s="139" t="s">
        <v>318</v>
      </c>
      <c r="E87" s="138">
        <v>0</v>
      </c>
      <c r="F87" s="138">
        <v>0</v>
      </c>
      <c r="G87" s="136"/>
    </row>
    <row r="88" spans="1:7" x14ac:dyDescent="0.2">
      <c r="A88" s="568"/>
      <c r="B88" s="568"/>
      <c r="C88" s="570"/>
      <c r="D88" s="139" t="s">
        <v>449</v>
      </c>
      <c r="E88" s="138">
        <v>2440.6999999999998</v>
      </c>
      <c r="F88" s="138">
        <v>3134</v>
      </c>
      <c r="G88" s="136">
        <v>100</v>
      </c>
    </row>
    <row r="89" spans="1:7" x14ac:dyDescent="0.2">
      <c r="A89" s="568"/>
      <c r="B89" s="568"/>
      <c r="C89" s="570"/>
      <c r="D89" s="139" t="s">
        <v>313</v>
      </c>
      <c r="E89" s="138">
        <v>0</v>
      </c>
      <c r="F89" s="138">
        <v>0</v>
      </c>
      <c r="G89" s="136"/>
    </row>
    <row r="90" spans="1:7" x14ac:dyDescent="0.2">
      <c r="A90" s="568"/>
      <c r="B90" s="568"/>
      <c r="C90" s="570"/>
      <c r="D90" s="139" t="s">
        <v>315</v>
      </c>
      <c r="E90" s="138"/>
      <c r="F90" s="138"/>
      <c r="G90" s="136"/>
    </row>
    <row r="91" spans="1:7" ht="22.5" x14ac:dyDescent="0.2">
      <c r="A91" s="568"/>
      <c r="B91" s="568"/>
      <c r="C91" s="570"/>
      <c r="D91" s="141" t="s">
        <v>316</v>
      </c>
      <c r="E91" s="138"/>
      <c r="F91" s="138"/>
      <c r="G91" s="136"/>
    </row>
    <row r="92" spans="1:7" ht="22.5" x14ac:dyDescent="0.2">
      <c r="A92" s="568"/>
      <c r="B92" s="568"/>
      <c r="C92" s="570"/>
      <c r="D92" s="141" t="s">
        <v>1</v>
      </c>
      <c r="E92" s="138"/>
      <c r="F92" s="138"/>
      <c r="G92" s="136"/>
    </row>
    <row r="93" spans="1:7" x14ac:dyDescent="0.2">
      <c r="A93" s="569"/>
      <c r="B93" s="569"/>
      <c r="C93" s="570"/>
      <c r="D93" s="141" t="s">
        <v>455</v>
      </c>
      <c r="E93" s="138"/>
      <c r="F93" s="138"/>
      <c r="G93" s="136"/>
    </row>
  </sheetData>
  <mergeCells count="31">
    <mergeCell ref="D1:G6"/>
    <mergeCell ref="A7:G7"/>
    <mergeCell ref="A9:B10"/>
    <mergeCell ref="B25:B35"/>
    <mergeCell ref="A25:A35"/>
    <mergeCell ref="C9:C11"/>
    <mergeCell ref="A8:G8"/>
    <mergeCell ref="G9:G11"/>
    <mergeCell ref="D9:D11"/>
    <mergeCell ref="C25:C35"/>
    <mergeCell ref="E9:E10"/>
    <mergeCell ref="F9:F11"/>
    <mergeCell ref="A12:A24"/>
    <mergeCell ref="B12:B24"/>
    <mergeCell ref="C12:C24"/>
    <mergeCell ref="A84:A93"/>
    <mergeCell ref="B84:B93"/>
    <mergeCell ref="C84:C93"/>
    <mergeCell ref="A73:A82"/>
    <mergeCell ref="B73:B82"/>
    <mergeCell ref="C73:C82"/>
    <mergeCell ref="A36:G36"/>
    <mergeCell ref="B49:B60"/>
    <mergeCell ref="C49:C60"/>
    <mergeCell ref="A37:A48"/>
    <mergeCell ref="A62:A71"/>
    <mergeCell ref="B62:B71"/>
    <mergeCell ref="C62:C71"/>
    <mergeCell ref="B37:B48"/>
    <mergeCell ref="C37:C48"/>
    <mergeCell ref="A49:A60"/>
  </mergeCells>
  <phoneticPr fontId="0" type="noConversion"/>
  <pageMargins left="0.74803149606299213" right="0.74803149606299213" top="0.78740157480314965" bottom="0.39370078740157483" header="0.51181102362204722" footer="0.51181102362204722"/>
  <pageSetup paperSize="9" scale="93" orientation="landscape" r:id="rId1"/>
  <headerFooter alignWithMargins="0">
    <oddHeader>&amp;CСтраница 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opLeftCell="A13" workbookViewId="0">
      <selection activeCell="C16" sqref="C16"/>
    </sheetView>
  </sheetViews>
  <sheetFormatPr defaultRowHeight="12.75" x14ac:dyDescent="0.2"/>
  <cols>
    <col min="1" max="1" width="5.42578125" customWidth="1"/>
    <col min="2" max="2" width="37" customWidth="1"/>
    <col min="3" max="3" width="17.85546875" customWidth="1"/>
    <col min="4" max="4" width="18.7109375" customWidth="1"/>
    <col min="5" max="5" width="27.7109375" customWidth="1"/>
  </cols>
  <sheetData>
    <row r="1" spans="1:5" ht="18.75" customHeight="1" x14ac:dyDescent="0.2">
      <c r="A1" s="45"/>
      <c r="B1" s="588" t="s">
        <v>388</v>
      </c>
      <c r="C1" s="588"/>
      <c r="D1" s="588"/>
      <c r="E1" s="588"/>
    </row>
    <row r="2" spans="1:5" ht="18" customHeight="1" x14ac:dyDescent="0.2">
      <c r="A2" s="45"/>
      <c r="B2" s="46"/>
      <c r="C2" s="45"/>
      <c r="D2" s="45"/>
      <c r="E2" s="45"/>
    </row>
    <row r="3" spans="1:5" ht="13.5" thickBot="1" x14ac:dyDescent="0.25">
      <c r="A3" s="45"/>
      <c r="B3" s="589" t="s">
        <v>389</v>
      </c>
      <c r="C3" s="589"/>
      <c r="D3" s="589"/>
      <c r="E3" s="589"/>
    </row>
    <row r="4" spans="1:5" ht="26.25" thickBot="1" x14ac:dyDescent="0.25">
      <c r="A4" s="50" t="s">
        <v>377</v>
      </c>
      <c r="B4" s="51" t="s">
        <v>378</v>
      </c>
      <c r="C4" s="51" t="s">
        <v>379</v>
      </c>
      <c r="D4" s="51" t="s">
        <v>380</v>
      </c>
      <c r="E4" s="51" t="s">
        <v>381</v>
      </c>
    </row>
    <row r="5" spans="1:5" ht="39" thickBot="1" x14ac:dyDescent="0.25">
      <c r="A5" s="52">
        <v>1</v>
      </c>
      <c r="B5" s="53" t="s">
        <v>382</v>
      </c>
      <c r="C5" s="54">
        <v>41932</v>
      </c>
      <c r="D5" s="55">
        <v>1610</v>
      </c>
      <c r="E5" s="55" t="s">
        <v>383</v>
      </c>
    </row>
    <row r="6" spans="1:5" ht="39" thickBot="1" x14ac:dyDescent="0.25">
      <c r="A6" s="52">
        <v>2</v>
      </c>
      <c r="B6" s="53" t="s">
        <v>382</v>
      </c>
      <c r="C6" s="54">
        <v>42094</v>
      </c>
      <c r="D6" s="55">
        <v>480</v>
      </c>
      <c r="E6" s="56" t="s">
        <v>384</v>
      </c>
    </row>
    <row r="7" spans="1:5" ht="38.25" x14ac:dyDescent="0.2">
      <c r="A7" s="57">
        <v>3</v>
      </c>
      <c r="B7" s="58" t="s">
        <v>382</v>
      </c>
      <c r="C7" s="59">
        <v>42440</v>
      </c>
      <c r="D7" s="60">
        <v>282</v>
      </c>
      <c r="E7" s="61" t="s">
        <v>384</v>
      </c>
    </row>
    <row r="8" spans="1:5" ht="38.25" x14ac:dyDescent="0.2">
      <c r="A8" s="62">
        <v>4</v>
      </c>
      <c r="B8" s="63" t="s">
        <v>382</v>
      </c>
      <c r="C8" s="64">
        <v>42975</v>
      </c>
      <c r="D8" s="62">
        <v>1229</v>
      </c>
      <c r="E8" s="65" t="s">
        <v>384</v>
      </c>
    </row>
    <row r="9" spans="1:5" ht="38.25" x14ac:dyDescent="0.2">
      <c r="A9" s="62">
        <v>5</v>
      </c>
      <c r="B9" s="66" t="s">
        <v>382</v>
      </c>
      <c r="C9" s="64">
        <v>43132</v>
      </c>
      <c r="D9" s="62">
        <v>106</v>
      </c>
      <c r="E9" s="65" t="s">
        <v>384</v>
      </c>
    </row>
    <row r="10" spans="1:5" ht="89.25" x14ac:dyDescent="0.2">
      <c r="A10" s="62">
        <v>6</v>
      </c>
      <c r="B10" s="109" t="s">
        <v>382</v>
      </c>
      <c r="C10" s="64">
        <v>43217</v>
      </c>
      <c r="D10" s="62">
        <v>446</v>
      </c>
      <c r="E10" s="65" t="s">
        <v>385</v>
      </c>
    </row>
    <row r="11" spans="1:5" ht="38.25" x14ac:dyDescent="0.2">
      <c r="A11" s="62">
        <v>7</v>
      </c>
      <c r="B11" s="66" t="s">
        <v>382</v>
      </c>
      <c r="C11" s="64">
        <v>43272</v>
      </c>
      <c r="D11" s="62">
        <v>708</v>
      </c>
      <c r="E11" s="65" t="s">
        <v>386</v>
      </c>
    </row>
    <row r="12" spans="1:5" ht="38.25" x14ac:dyDescent="0.2">
      <c r="A12" s="62">
        <v>8</v>
      </c>
      <c r="B12" s="66" t="s">
        <v>382</v>
      </c>
      <c r="C12" s="64">
        <v>43440</v>
      </c>
      <c r="D12" s="62">
        <v>1478</v>
      </c>
      <c r="E12" s="65" t="s">
        <v>386</v>
      </c>
    </row>
    <row r="13" spans="1:5" ht="38.25" x14ac:dyDescent="0.2">
      <c r="A13" s="62">
        <v>9</v>
      </c>
      <c r="B13" s="66" t="s">
        <v>382</v>
      </c>
      <c r="C13" s="64">
        <v>43490</v>
      </c>
      <c r="D13" s="62">
        <v>80</v>
      </c>
      <c r="E13" s="65" t="s">
        <v>384</v>
      </c>
    </row>
    <row r="14" spans="1:5" ht="38.25" x14ac:dyDescent="0.2">
      <c r="A14" s="62">
        <v>10</v>
      </c>
      <c r="B14" s="66" t="s">
        <v>382</v>
      </c>
      <c r="C14" s="64">
        <v>43510</v>
      </c>
      <c r="D14" s="62">
        <v>140</v>
      </c>
      <c r="E14" s="65" t="s">
        <v>387</v>
      </c>
    </row>
    <row r="15" spans="1:5" ht="76.5" x14ac:dyDescent="0.2">
      <c r="A15" s="11">
        <v>11</v>
      </c>
      <c r="B15" s="109" t="s">
        <v>382</v>
      </c>
      <c r="C15" s="64">
        <v>43791</v>
      </c>
      <c r="D15" s="62">
        <v>1441</v>
      </c>
      <c r="E15" s="67" t="s">
        <v>404</v>
      </c>
    </row>
    <row r="16" spans="1:5" ht="38.25" x14ac:dyDescent="0.2">
      <c r="A16" s="11">
        <v>12</v>
      </c>
      <c r="B16" s="66" t="s">
        <v>382</v>
      </c>
      <c r="C16" s="180">
        <v>43887</v>
      </c>
      <c r="D16" s="181">
        <v>174</v>
      </c>
      <c r="E16" s="153" t="s">
        <v>384</v>
      </c>
    </row>
  </sheetData>
  <mergeCells count="2">
    <mergeCell ref="B1:E1"/>
    <mergeCell ref="B3:E3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topLeftCell="A2" workbookViewId="0">
      <selection activeCell="K13" sqref="K13"/>
    </sheetView>
  </sheetViews>
  <sheetFormatPr defaultRowHeight="12.75" x14ac:dyDescent="0.2"/>
  <cols>
    <col min="1" max="1" width="4.5703125" customWidth="1"/>
    <col min="2" max="2" width="7" customWidth="1"/>
    <col min="3" max="3" width="4.140625" customWidth="1"/>
    <col min="4" max="4" width="41.85546875" customWidth="1"/>
    <col min="5" max="5" width="24.5703125" customWidth="1"/>
    <col min="6" max="6" width="11.140625" customWidth="1"/>
    <col min="7" max="7" width="13" customWidth="1"/>
    <col min="8" max="8" width="14" customWidth="1"/>
    <col min="9" max="9" width="10.7109375" customWidth="1"/>
    <col min="10" max="10" width="11.7109375" customWidth="1"/>
    <col min="11" max="11" width="15.28515625" customWidth="1"/>
  </cols>
  <sheetData>
    <row r="1" spans="1:11" ht="15.6" hidden="1" customHeight="1" x14ac:dyDescent="0.25">
      <c r="A1" s="1"/>
      <c r="F1" s="41"/>
    </row>
    <row r="2" spans="1:11" ht="35.450000000000003" customHeight="1" x14ac:dyDescent="0.25">
      <c r="A2" s="386" t="s">
        <v>791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</row>
    <row r="3" spans="1:11" ht="16.5" thickBot="1" x14ac:dyDescent="0.3">
      <c r="A3" s="396"/>
      <c r="B3" s="397"/>
      <c r="C3" s="397"/>
      <c r="D3" s="397"/>
      <c r="E3" s="397"/>
    </row>
    <row r="4" spans="1:11" ht="70.7" customHeight="1" thickBot="1" x14ac:dyDescent="0.25">
      <c r="A4" s="592" t="s">
        <v>271</v>
      </c>
      <c r="B4" s="592"/>
      <c r="C4" s="592" t="s">
        <v>272</v>
      </c>
      <c r="D4" s="592" t="s">
        <v>273</v>
      </c>
      <c r="E4" s="595" t="s">
        <v>369</v>
      </c>
      <c r="F4" s="593" t="s">
        <v>370</v>
      </c>
      <c r="G4" s="48" t="s">
        <v>371</v>
      </c>
      <c r="H4" s="48" t="s">
        <v>372</v>
      </c>
      <c r="I4" s="48" t="s">
        <v>373</v>
      </c>
      <c r="J4" s="182" t="s">
        <v>374</v>
      </c>
      <c r="K4" s="182" t="s">
        <v>375</v>
      </c>
    </row>
    <row r="5" spans="1:11" ht="11.85" customHeight="1" x14ac:dyDescent="0.2">
      <c r="A5" s="592"/>
      <c r="B5" s="592"/>
      <c r="C5" s="592"/>
      <c r="D5" s="592"/>
      <c r="E5" s="596"/>
      <c r="F5" s="594"/>
      <c r="G5" s="183"/>
      <c r="H5" s="183"/>
      <c r="I5" s="184"/>
      <c r="J5" s="185"/>
      <c r="K5" s="185"/>
    </row>
    <row r="6" spans="1:11" x14ac:dyDescent="0.2">
      <c r="A6" s="16" t="s">
        <v>275</v>
      </c>
      <c r="B6" s="22" t="s">
        <v>276</v>
      </c>
      <c r="C6" s="592"/>
      <c r="D6" s="592"/>
      <c r="E6" s="597"/>
      <c r="F6" s="11"/>
      <c r="G6" s="42"/>
      <c r="H6" s="42"/>
      <c r="I6" s="42"/>
      <c r="J6" s="47"/>
      <c r="K6" s="47"/>
    </row>
    <row r="7" spans="1:11" x14ac:dyDescent="0.2">
      <c r="A7" s="23" t="s">
        <v>8</v>
      </c>
      <c r="B7" s="23"/>
      <c r="C7" s="590" t="s">
        <v>9</v>
      </c>
      <c r="D7" s="591"/>
      <c r="E7" s="591"/>
      <c r="F7" s="11"/>
      <c r="G7" s="172">
        <f>H7*K7</f>
        <v>0.75</v>
      </c>
      <c r="H7" s="172">
        <f>SUM(H8+H11+H12+H13)/4</f>
        <v>0.82499999999999996</v>
      </c>
      <c r="I7" s="172">
        <f>SUM(I8+I11+I12+I13)/4</f>
        <v>0.9</v>
      </c>
      <c r="J7" s="172">
        <v>0.99</v>
      </c>
      <c r="K7" s="172">
        <f>I7/J7</f>
        <v>0.90909090909090917</v>
      </c>
    </row>
    <row r="8" spans="1:11" ht="21" customHeight="1" x14ac:dyDescent="0.2">
      <c r="A8" s="164" t="s">
        <v>8</v>
      </c>
      <c r="B8" s="165" t="s">
        <v>4</v>
      </c>
      <c r="C8" s="205"/>
      <c r="D8" s="211" t="s">
        <v>10</v>
      </c>
      <c r="E8" s="208"/>
      <c r="F8" s="166" t="s">
        <v>376</v>
      </c>
      <c r="G8" s="216">
        <f>H8*K8</f>
        <v>0.63636363636363635</v>
      </c>
      <c r="H8" s="212">
        <v>0.7</v>
      </c>
      <c r="I8" s="213">
        <v>0.9</v>
      </c>
      <c r="J8" s="214">
        <v>0.99</v>
      </c>
      <c r="K8" s="214">
        <f t="shared" ref="K8:K13" si="0">I8/J8</f>
        <v>0.90909090909090917</v>
      </c>
    </row>
    <row r="9" spans="1:11" ht="15" customHeight="1" x14ac:dyDescent="0.2">
      <c r="A9" s="164" t="s">
        <v>8</v>
      </c>
      <c r="B9" s="165" t="s">
        <v>3</v>
      </c>
      <c r="C9" s="204"/>
      <c r="D9" s="49" t="s">
        <v>407</v>
      </c>
      <c r="E9" s="11"/>
      <c r="F9" s="181" t="s">
        <v>760</v>
      </c>
      <c r="G9" s="216"/>
      <c r="H9" s="213"/>
      <c r="I9" s="213"/>
      <c r="J9" s="215"/>
      <c r="K9" s="214"/>
    </row>
    <row r="10" spans="1:11" ht="40.5" customHeight="1" x14ac:dyDescent="0.2">
      <c r="A10" s="164" t="s">
        <v>8</v>
      </c>
      <c r="B10" s="165" t="s">
        <v>5</v>
      </c>
      <c r="C10" s="205"/>
      <c r="D10" s="209" t="s">
        <v>415</v>
      </c>
      <c r="E10" s="206"/>
      <c r="F10" s="181" t="s">
        <v>760</v>
      </c>
      <c r="G10" s="216"/>
      <c r="H10" s="212"/>
      <c r="I10" s="213"/>
      <c r="J10" s="214"/>
      <c r="K10" s="214"/>
    </row>
    <row r="11" spans="1:11" ht="24.75" customHeight="1" x14ac:dyDescent="0.2">
      <c r="A11" s="164" t="s">
        <v>8</v>
      </c>
      <c r="B11" s="165" t="s">
        <v>2</v>
      </c>
      <c r="C11" s="205"/>
      <c r="D11" s="204" t="s">
        <v>458</v>
      </c>
      <c r="E11" s="204"/>
      <c r="F11" s="166" t="s">
        <v>759</v>
      </c>
      <c r="G11" s="216">
        <f>H11*K11</f>
        <v>0.49494949494949492</v>
      </c>
      <c r="H11" s="212">
        <v>0.7</v>
      </c>
      <c r="I11" s="213">
        <v>0.7</v>
      </c>
      <c r="J11" s="214">
        <v>0.99</v>
      </c>
      <c r="K11" s="214">
        <f>I11/J11</f>
        <v>0.70707070707070707</v>
      </c>
    </row>
    <row r="12" spans="1:11" ht="35.25" customHeight="1" x14ac:dyDescent="0.2">
      <c r="A12" s="164" t="s">
        <v>8</v>
      </c>
      <c r="B12" s="165" t="s">
        <v>11</v>
      </c>
      <c r="C12" s="205"/>
      <c r="D12" s="209" t="s">
        <v>755</v>
      </c>
      <c r="E12" s="206" t="s">
        <v>756</v>
      </c>
      <c r="F12" s="166" t="s">
        <v>758</v>
      </c>
      <c r="G12" s="216">
        <f>H12*K12</f>
        <v>1.2</v>
      </c>
      <c r="H12" s="212">
        <v>0.9</v>
      </c>
      <c r="I12" s="213">
        <v>1</v>
      </c>
      <c r="J12" s="214">
        <v>0.75</v>
      </c>
      <c r="K12" s="214">
        <f>I12/J12</f>
        <v>1.3333333333333333</v>
      </c>
    </row>
    <row r="13" spans="1:11" ht="51" x14ac:dyDescent="0.2">
      <c r="A13" s="207">
        <v>9</v>
      </c>
      <c r="B13" s="207">
        <v>6</v>
      </c>
      <c r="C13" s="207"/>
      <c r="D13" s="210" t="s">
        <v>757</v>
      </c>
      <c r="E13" s="206" t="s">
        <v>756</v>
      </c>
      <c r="F13" s="11" t="s">
        <v>617</v>
      </c>
      <c r="G13" s="217">
        <f>H13*K13</f>
        <v>0.96153846153846145</v>
      </c>
      <c r="H13" s="213">
        <v>1</v>
      </c>
      <c r="I13" s="213">
        <v>1</v>
      </c>
      <c r="J13" s="215">
        <v>1.04</v>
      </c>
      <c r="K13" s="215">
        <f t="shared" si="0"/>
        <v>0.96153846153846145</v>
      </c>
    </row>
    <row r="15" spans="1:11" x14ac:dyDescent="0.2">
      <c r="A15" s="24"/>
      <c r="B15" s="24"/>
      <c r="C15" s="24"/>
      <c r="D15" s="24"/>
      <c r="E15" s="24"/>
    </row>
    <row r="16" spans="1:11" x14ac:dyDescent="0.2">
      <c r="A16" s="24"/>
      <c r="B16" s="24"/>
      <c r="C16" s="24"/>
      <c r="D16" s="24"/>
      <c r="E16" s="24"/>
    </row>
    <row r="17" spans="1:5" ht="12.75" customHeight="1" x14ac:dyDescent="0.2">
      <c r="A17" s="24"/>
      <c r="B17" s="24"/>
      <c r="C17" s="24"/>
      <c r="D17" s="24"/>
      <c r="E17" s="24"/>
    </row>
    <row r="18" spans="1:5" x14ac:dyDescent="0.2">
      <c r="A18" s="24"/>
      <c r="B18" s="24"/>
      <c r="C18" s="24"/>
      <c r="D18" s="24"/>
      <c r="E18" s="24"/>
    </row>
    <row r="19" spans="1:5" x14ac:dyDescent="0.2">
      <c r="A19" s="24"/>
      <c r="B19" s="24"/>
      <c r="C19" s="24"/>
      <c r="D19" s="24"/>
      <c r="E19" s="24"/>
    </row>
    <row r="20" spans="1:5" x14ac:dyDescent="0.2">
      <c r="A20" s="24"/>
      <c r="B20" s="24"/>
      <c r="C20" s="24"/>
      <c r="D20" s="24"/>
      <c r="E20" s="24"/>
    </row>
  </sheetData>
  <mergeCells count="8">
    <mergeCell ref="C7:E7"/>
    <mergeCell ref="A2:K2"/>
    <mergeCell ref="A3:E3"/>
    <mergeCell ref="A4:B5"/>
    <mergeCell ref="C4:C6"/>
    <mergeCell ref="D4:D6"/>
    <mergeCell ref="F4:F5"/>
    <mergeCell ref="E4:E6"/>
  </mergeCells>
  <pageMargins left="0.74803149606299213" right="0.74803149606299213" top="0.98425196850393704" bottom="0.98425196850393704" header="0.51181102362204722" footer="0.51181102362204722"/>
  <pageSetup paperSize="9" scale="84" fitToHeight="2" orientation="landscape" r:id="rId1"/>
  <headerFooter alignWithMargins="0">
    <oddHeader>&amp;CСтраница 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</vt:lpstr>
      <vt:lpstr>2</vt:lpstr>
      <vt:lpstr>3</vt:lpstr>
      <vt:lpstr>4</vt:lpstr>
      <vt:lpstr>5</vt:lpstr>
      <vt:lpstr>6</vt:lpstr>
      <vt:lpstr>7</vt:lpstr>
      <vt:lpstr>8</vt:lpstr>
    </vt:vector>
  </TitlesOfParts>
  <Company>MoBIL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NACH</dc:creator>
  <cp:lastModifiedBy>User</cp:lastModifiedBy>
  <cp:lastPrinted>2021-05-17T07:07:23Z</cp:lastPrinted>
  <dcterms:created xsi:type="dcterms:W3CDTF">2014-08-20T07:44:09Z</dcterms:created>
  <dcterms:modified xsi:type="dcterms:W3CDTF">2021-05-17T12:42:33Z</dcterms:modified>
</cp:coreProperties>
</file>