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15570" windowHeight="6825" activeTab="4"/>
  </bookViews>
  <sheets>
    <sheet name="1" sheetId="1" r:id="rId1"/>
    <sheet name="2" sheetId="2" r:id="rId2"/>
    <sheet name="3" sheetId="4" r:id="rId3"/>
    <sheet name="4" sheetId="5" r:id="rId4"/>
    <sheet name="5" sheetId="6" r:id="rId5"/>
    <sheet name="6" sheetId="3" r:id="rId6"/>
    <sheet name="7" sheetId="7" r:id="rId7"/>
    <sheet name="8" sheetId="8" r:id="rId8"/>
  </sheets>
  <definedNames>
    <definedName name="_GoBack" localSheetId="1">'2'!$F$148</definedName>
  </definedNames>
  <calcPr calcId="144525"/>
</workbook>
</file>

<file path=xl/calcChain.xml><?xml version="1.0" encoding="utf-8"?>
<calcChain xmlns="http://schemas.openxmlformats.org/spreadsheetml/2006/main">
  <c r="Q53" i="6" l="1"/>
  <c r="Q52" i="6"/>
  <c r="Q51" i="6"/>
  <c r="Q50" i="6"/>
  <c r="Q49" i="6"/>
  <c r="O48" i="6"/>
  <c r="Q48" i="6" s="1"/>
  <c r="Q47" i="6"/>
  <c r="Q46" i="6"/>
  <c r="Q45" i="6"/>
  <c r="Q44" i="6"/>
  <c r="P44" i="6"/>
  <c r="Q43" i="6"/>
  <c r="Q42" i="6"/>
  <c r="Q41" i="6"/>
  <c r="Q40" i="6"/>
  <c r="Q39" i="6"/>
  <c r="O38" i="6"/>
  <c r="Q38" i="6" s="1"/>
  <c r="O37" i="6"/>
  <c r="Q37" i="6" s="1"/>
  <c r="O36" i="6"/>
  <c r="Q36" i="6" s="1"/>
  <c r="N36" i="6"/>
  <c r="M36" i="6"/>
  <c r="M35" i="6" s="1"/>
  <c r="L36" i="6"/>
  <c r="N35" i="6"/>
  <c r="L35" i="6"/>
  <c r="Q34" i="6"/>
  <c r="Q33" i="6"/>
  <c r="Q29" i="6"/>
  <c r="Q27" i="6"/>
  <c r="Q26" i="6"/>
  <c r="Q23" i="6"/>
  <c r="Q21" i="6"/>
  <c r="Q20" i="6"/>
  <c r="O20" i="6"/>
  <c r="N20" i="6"/>
  <c r="M20" i="6"/>
  <c r="L20" i="6"/>
  <c r="Q19" i="6"/>
  <c r="Q18" i="6"/>
  <c r="N18" i="6"/>
  <c r="M18" i="6"/>
  <c r="L18" i="6"/>
  <c r="Q17" i="6"/>
  <c r="Q16" i="6"/>
  <c r="N16" i="6"/>
  <c r="N15" i="6" s="1"/>
  <c r="N10" i="6" s="1"/>
  <c r="M16" i="6"/>
  <c r="L16" i="6"/>
  <c r="L15" i="6" s="1"/>
  <c r="L10" i="6" s="1"/>
  <c r="O15" i="6"/>
  <c r="Q15" i="6" s="1"/>
  <c r="M15" i="6"/>
  <c r="Q14" i="6"/>
  <c r="Q13" i="6"/>
  <c r="N13" i="6"/>
  <c r="M13" i="6"/>
  <c r="L13" i="6"/>
  <c r="Q12" i="6"/>
  <c r="N12" i="6"/>
  <c r="M12" i="6"/>
  <c r="L12" i="6"/>
  <c r="Q11" i="6"/>
  <c r="N11" i="6"/>
  <c r="M11" i="6"/>
  <c r="L11" i="6"/>
  <c r="Q10" i="6"/>
  <c r="M10" i="6" l="1"/>
  <c r="O35" i="6"/>
  <c r="Q35" i="6" s="1"/>
  <c r="I31" i="1"/>
  <c r="I32" i="1"/>
  <c r="I27" i="1"/>
  <c r="I28" i="1"/>
  <c r="I29" i="1"/>
  <c r="I30" i="1"/>
  <c r="K32" i="1"/>
  <c r="K27" i="1"/>
  <c r="K28" i="1"/>
  <c r="K29" i="1"/>
  <c r="K30" i="1"/>
  <c r="K31" i="1"/>
  <c r="K26" i="1"/>
  <c r="K25" i="1"/>
  <c r="K23" i="1"/>
  <c r="K18" i="1"/>
  <c r="I18" i="1" l="1"/>
  <c r="J18" i="1"/>
  <c r="J19" i="1" l="1"/>
  <c r="J13" i="1"/>
  <c r="J14" i="1"/>
  <c r="J15" i="1"/>
  <c r="J16" i="1"/>
  <c r="J17" i="1"/>
  <c r="J12" i="1"/>
  <c r="J11" i="1"/>
  <c r="J10" i="1"/>
  <c r="K14" i="1" l="1"/>
  <c r="K15" i="1"/>
  <c r="K19" i="1"/>
  <c r="K21" i="1"/>
  <c r="K13" i="1"/>
  <c r="J31" i="1" l="1"/>
  <c r="K38" i="1"/>
  <c r="I39" i="1"/>
  <c r="J39" i="1"/>
  <c r="G44" i="3"/>
  <c r="G46" i="3"/>
  <c r="G47" i="3"/>
  <c r="G43" i="3"/>
  <c r="G13" i="3"/>
  <c r="G15" i="3"/>
  <c r="G16" i="3"/>
  <c r="G17" i="3"/>
  <c r="I26" i="1" l="1"/>
  <c r="H12" i="8" l="1"/>
  <c r="K119" i="2"/>
  <c r="H14" i="8" s="1"/>
  <c r="G24" i="3"/>
  <c r="I38" i="1"/>
  <c r="K10" i="1"/>
  <c r="J34" i="1"/>
  <c r="J35" i="1"/>
  <c r="J38" i="1"/>
  <c r="J37" i="1"/>
  <c r="J36" i="1"/>
  <c r="K34" i="1"/>
  <c r="I34" i="1"/>
  <c r="G26" i="3"/>
  <c r="G36" i="3"/>
  <c r="G38" i="3"/>
  <c r="J21" i="1"/>
  <c r="E22" i="3"/>
  <c r="E21" i="3"/>
  <c r="E20" i="3"/>
  <c r="I35" i="1"/>
  <c r="I36" i="1"/>
  <c r="I37" i="1"/>
  <c r="K35" i="1"/>
  <c r="K36" i="1"/>
  <c r="K37" i="1"/>
  <c r="I23" i="1"/>
  <c r="I24" i="1"/>
  <c r="I11" i="1"/>
  <c r="I12" i="1"/>
  <c r="I16" i="1"/>
  <c r="I19" i="1"/>
  <c r="I20" i="1"/>
  <c r="I21" i="1"/>
  <c r="E39" i="3"/>
  <c r="G33" i="3"/>
  <c r="G23" i="3"/>
  <c r="I12" i="8" s="1"/>
  <c r="G34" i="3"/>
  <c r="K57" i="2" l="1"/>
  <c r="K6" i="2" s="1"/>
  <c r="H11" i="8" l="1"/>
</calcChain>
</file>

<file path=xl/sharedStrings.xml><?xml version="1.0" encoding="utf-8"?>
<sst xmlns="http://schemas.openxmlformats.org/spreadsheetml/2006/main" count="1064" uniqueCount="484">
  <si>
    <t>Поддержка деятельности центров национальных культур</t>
  </si>
  <si>
    <t>Организация и проведение семинаров, практикумов, мастер-классов; консультирование; практическая помощь вокалистов, хореографов, фольклористов в работе национальных коллективов; информирование населения о деятельности общественных центров национальных культур</t>
  </si>
  <si>
    <t>Проведение торжественных мероприятий, приуроченных к памятным датам в истории народов России</t>
  </si>
  <si>
    <t>Управление культуры, отдел молодежи</t>
  </si>
  <si>
    <t>04</t>
  </si>
  <si>
    <t>13</t>
  </si>
  <si>
    <t>244</t>
  </si>
  <si>
    <t>Снижение количества зарегистрированных преступлений</t>
  </si>
  <si>
    <t>Кол - во</t>
  </si>
  <si>
    <t>05</t>
  </si>
  <si>
    <t>ОВД «Балезинский»;</t>
  </si>
  <si>
    <t>Предоставление помещения для работы на обслуживаемом административном участке помещения сотруднику, замещающему должность участкового уполномоченного полиции</t>
  </si>
  <si>
    <t>Создание условий для эффективной работы участкового уполномоченного</t>
  </si>
  <si>
    <t>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</si>
  <si>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Планирование размещения участковых пунктов полиции при строительстве объектов  в населенных пунктах</t>
  </si>
  <si>
    <t>10</t>
  </si>
  <si>
    <t>Укрепление общественного порядка</t>
  </si>
  <si>
    <t>Организация оплачиваемых общественных работ для временного трудоустройства граждан, освободившихся из мест лишения свободы, граждан, длительное время не работающих</t>
  </si>
  <si>
    <t>Ресоциализация лиц, освободившихся из мест лишения свободы и длительное время не работающих</t>
  </si>
  <si>
    <t>Проведение комплексных проверок объектов розничной торговли алкогольной и спиртосодержащей продукцией</t>
  </si>
  <si>
    <t>Основное мероприятие: «Создание условий для деятельности добровольных формирований населения по охране общественного порядка».</t>
  </si>
  <si>
    <t>Поддержка граждан и их общественных объединений, участвующим в охране общественного порядка, в соответствии с действующим законодательством</t>
  </si>
  <si>
    <t>Привлечение граждан к охране общественного порядка</t>
  </si>
  <si>
    <t>Привлечение граждан к поиску лиц, пропавших без вести</t>
  </si>
  <si>
    <t>Комиссия по делам несовершеннолетних и защите их прав;</t>
  </si>
  <si>
    <t>Снижение количества правонарушений, совершенных несовершеннолетними</t>
  </si>
  <si>
    <t>Проведение Дней подростка в школах района</t>
  </si>
  <si>
    <t>Проведение межведомственных операций «Подросток», «Беспризорник»</t>
  </si>
  <si>
    <t>Проведение практических занятий и семинаров по проблемам профилактики безнадзорности и правонарушений несовершеннолетних, проведение акций, лекций для воспитанников образовательных учреждений всех типов и видов, клубов по месту жительства, по профилактике и борьбе с незаконным оборотом и употреблением наркотиков, пьянством и алкоголизмом</t>
  </si>
  <si>
    <t>Осуществление комплексных проверок молодежных ночных клубов и дискотек по исполнению закона №59 «О мерах по защите здоровья и развития детей в УР», с целью выявления правонарушений и устранения причин, способствующих совершению в них правонарушений</t>
  </si>
  <si>
    <t>.</t>
  </si>
  <si>
    <t>Приобретение методической литературы, сборников, буклетов по проблемам профилактики безнадзорности и правонарушений несовершеннолетних, антинаркотической направленности (в том числе на СD-дисках) в библиотеки</t>
  </si>
  <si>
    <t>Профилактика правонарушений и распространение правовых знаний</t>
  </si>
  <si>
    <t>Проведение ежегодных конкурсов телепередач, газетных статей по трем номинациям:</t>
  </si>
  <si>
    <t>а) по проблемам преступности, пьянства, наркомании, токсикомании среди подростков и молодежи;</t>
  </si>
  <si>
    <t>б) дорожно-транспортного травматизма;</t>
  </si>
  <si>
    <t>в) по пропаганде патриотизма, здорового образа жизни.</t>
  </si>
  <si>
    <t>Редакции СМИ</t>
  </si>
  <si>
    <t>Продолжение издания тематической полосы «Человек и закон» в газете «Вперед»</t>
  </si>
  <si>
    <t>Организация деятельности административной комиссии</t>
  </si>
  <si>
    <t>Выявление фактов продажи спиртосодержащей продукции в неустановленных местах (частные домовладения, квартиры).</t>
  </si>
  <si>
    <t>Создание, содержание и организация деятельности аварийно-спасательных служб и (или) аварийно-спасательных формирований на территории муниципального района.</t>
  </si>
  <si>
    <t>Обеспечит оказание помощи  объектовым  формированиям в  спасении людей, оказавшихся в зоне поражения,в восстановлении нарушенного управления,тушение пожаров на маршрутах и участках ведения АСДНР</t>
  </si>
  <si>
    <t>А) Подготовка нормативно-правовой базы для создания аварийно-спасательных формирований на территории муниципального района».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</si>
  <si>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муниципального района.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</si>
  <si>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</si>
  <si>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</si>
  <si>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</si>
  <si>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</si>
  <si>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Значение целевых показателей (индикаторов)</t>
  </si>
  <si>
    <t>Мп</t>
  </si>
  <si>
    <t>Пп</t>
  </si>
  <si>
    <t>отчёт</t>
  </si>
  <si>
    <t>Срок выполнения</t>
  </si>
  <si>
    <t>Ожидаемый непосредственный результат</t>
  </si>
  <si>
    <t>ОМ</t>
  </si>
  <si>
    <t>М</t>
  </si>
  <si>
    <t>01</t>
  </si>
  <si>
    <t>02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</si>
  <si>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</si>
  <si>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</si>
  <si>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</si>
  <si>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</si>
  <si>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</si>
  <si>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</si>
  <si>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</si>
  <si>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</si>
  <si>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</si>
  <si>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В рамках программы муниципальные услуги муниципальными учреждениями не оказываются.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</si>
  <si>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</si>
  <si>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</si>
  <si>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</si>
  <si>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ГРБС</t>
  </si>
  <si>
    <t>Рз</t>
  </si>
  <si>
    <t>Пр</t>
  </si>
  <si>
    <t>ЦС</t>
  </si>
  <si>
    <t>ВР</t>
  </si>
  <si>
    <t>Всего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</si>
  <si>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</si>
  <si>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</si>
  <si>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</si>
  <si>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</si>
  <si>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</si>
  <si>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</si>
  <si>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</si>
  <si>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</si>
  <si>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</si>
  <si>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</si>
  <si>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бюджеты поселений, входящих в состав Балезинского района</t>
  </si>
  <si>
    <t>Номиатиные акты, предусматривающие льготы и другие меры муниципального регулирования отсутствуют.</t>
  </si>
  <si>
    <t>4</t>
  </si>
  <si>
    <t>2</t>
  </si>
  <si>
    <t>1</t>
  </si>
  <si>
    <t>3</t>
  </si>
  <si>
    <t xml:space="preserve">иные источники </t>
  </si>
  <si>
    <t>%</t>
  </si>
  <si>
    <t>единиц</t>
  </si>
  <si>
    <t>5</t>
  </si>
  <si>
    <t>Наименование муниципальной услуги(работы)</t>
  </si>
  <si>
    <t>Наименование показателя</t>
  </si>
  <si>
    <t>Единица измерения</t>
  </si>
  <si>
    <t>06</t>
  </si>
  <si>
    <t>Безопасность</t>
  </si>
  <si>
    <t>Предупреждение и ликвидация последствий чрезвычайных ситуаций, реализация мер пожарной безопасности</t>
  </si>
  <si>
    <t>Профилактика правонарушений</t>
  </si>
  <si>
    <t>Гармонизация межэтнических отношений и участие в профилактике экстремизма</t>
  </si>
  <si>
    <t>Приложение 2 к муниципальной программе "Безопасность"</t>
  </si>
  <si>
    <t>Меры противодействия потребления наркотиков, психотропных веществ</t>
  </si>
  <si>
    <t>Приложение 3 к программе "Безопасность"</t>
  </si>
  <si>
    <t>Предупреждение и ликвидация последствий чрезвычайных ситуаций, реализация мер пожпрной безопасности</t>
  </si>
  <si>
    <t>Приложение 4 к программе "Безопасность"</t>
  </si>
  <si>
    <t>гармонизация межэтнических отношений и участие в профилактике экстремизма</t>
  </si>
  <si>
    <t>Предупреждение и ликвидация чрезвычайных ситуаций, реализация мер пожарной безопасности</t>
  </si>
  <si>
    <t>Гармонизация  межэтнических отношений и участие в профилактике экстремизма</t>
  </si>
  <si>
    <t>Руководитель Аппарата Администрации</t>
  </si>
  <si>
    <t>Первый заместитель главы Администрации, заместитель главы Администрации по социальным вопросам, начальник отдела молодежи, начальник Управления культуры, начальник Управления образования, начальник отдела по делам ГО и ЧС, главы сельских поселений</t>
  </si>
  <si>
    <t>Удельный вес разработанных и принятых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 от рекомендуемых МЧС России для разработки.</t>
  </si>
  <si>
    <t>Удельный вес созданных резервов финансовых и материальных ресурсов  в целях ГО и для ликвидации чрезвычайных ситуаций от норм необходимого запаса.</t>
  </si>
  <si>
    <t>Удельный вес прошедших обучение и повышение квалификации в ГОУ ДПО «Учебно-методический Центр по гражданской обороне, чрезвычайным ситуациям и пожарной безопасности Удмуртской Республики»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от общего количества должностей согласно реестра</t>
  </si>
  <si>
    <t>Процент охвата населения, проживающего в Балезинском районе своевременным оповещением и информированием, в том числе с использованием специализированных технических средств оповещения и информирования населения, об угрозе возникновения или о возникновении чрезвычайных ситуаций.</t>
  </si>
  <si>
    <t>Удельный вес подготовленного и обученного населения в области гражданской обороны от общего количества проживающего населения</t>
  </si>
  <si>
    <t>Удельный вес готовых к приему населения защитных сооружений гражданской обороны к их общему количеству</t>
  </si>
  <si>
    <t>Удельный вес накопленных средств индивидуальной защиты, медицинских средств для обеспечения постоянной готовности сил и средств служб гражданской обороны от общего запаса этих средств, необходимого для устойчивого функционирования выше указанных служб.</t>
  </si>
  <si>
    <t>Полное отсутствие террористических актов на территории Балезинского района, а так же актов экстремисткой направленности против соблюдения прав и свобод человека</t>
  </si>
  <si>
    <t>Наличие созданной системы обеспечения вызовов экстренных служб по номеру «112» на базе единой дежурно-диспетчерской службы МО «Балезинский район</t>
  </si>
  <si>
    <t>Предупреждение  и ликвидация последствий чрезвычайных ситуаций, реализация мер пожарной безопасности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</si>
  <si>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действий,в том числе пожаров.</t>
  </si>
  <si>
    <t>А) Осуществлять подготовку и содержание в готовности необходимых сил и средств для защиты населения и территорий от чрезвычайных ситуаций:
- разработка и принятие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ситуаций;
- создание резервов финансовых и материальных ресурсов для ликвидации чрезвычайных ситуаций;</t>
  </si>
  <si>
    <t>Первый заместитель главы Администрации, начальник отдела по делам ГО и ЧС, начальник правового отдела, управление финансов</t>
  </si>
  <si>
    <t>Повысит эффективности сил и средств районного звена УТП РСЧС, привлекаемых для ликвидации пожаров и чрезвычайных ситуаций на 50%;</t>
  </si>
  <si>
    <t>Б) Осуществлять обучение населения способам защиты и действиям в чрезвычайных ситуациях.
-для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выделение финансов для возмещения командировочных расходов по повышению квалификации не реже одного раза в 5 лет.
- укомплектование учебно-консультационных пунктовв сельских поселенияхучебнымипособиями, памятками, листовками и буклетами.</t>
  </si>
  <si>
    <t>В) Подготовительные мероприятия кпроведению эвакуационных мероприятий в чрезвычайных ситуациях:
-создание запаса материальных ресурсов для оборудования пункта временного размещения населения (постельные принадлежности, средства гигиены, организация питания и т.п.).
- приобретение дорожных знаков и указателей для оборудования маршрутов эвакуации.</t>
  </si>
  <si>
    <t>Повысит готовность ПВР к приему эваконаселения на  50%, улучшит санитарно-гигиенические условия проживания эвакуируемых.</t>
  </si>
  <si>
    <t>Г) Осуществлять в установленном порядке сбор и обмен информацией в области защиты населения и территорий от чрезвычайных ситуаций:
-обеспечить 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или о возникновении чрезвычайных ситуаций.</t>
  </si>
  <si>
    <t>Время на оповещение руководящего состава районного звена Удмуртской территориальной подсистемы Российской системы предупреждения и ликвидации чрезвычайных ситуаций (УТП РСЧС) и населения о возникновении (об угрозе возникновения) чрезвычайных ситуаций (ЧС), связанных с крупными пожарами, ЧС природного и техногенного характера,  сократиться в 2 раза.</t>
  </si>
  <si>
    <t>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характера.</t>
  </si>
  <si>
    <t>Снизит потери населения района при применении противником всех видов средств массового поражения, а так же от воздействия активных химических отравляющих веществ на 30%.</t>
  </si>
  <si>
    <t>А) Проведение подготовки и обучения населения в области гражданской обороны,  организация проведения учений и тренировок по гражданской обороне;</t>
  </si>
  <si>
    <t>Население района выработает алгоритм действий по мерам защиты от оружия массового поражения, что позволит уменьшить безвозвратные и санитарные потери на 30%.</t>
  </si>
  <si>
    <t>Б) Оповещение населения об опасностях, возникающих при ведении военных действий или вследствие этих действий:
-создание местной системы оповещения, которая  должна технически и программно сопрягаться с иными системами оповещения других уровней;
-обеспечение установки на объектах телерадиовещания специальной аппаратуры для ввода сигналов оповещения и речевой информации в программы вещания.</t>
  </si>
  <si>
    <t>Обеспечит 100% оповещение населения об опасностях, возникающих при ведении военных действий или вследствие этих действий.</t>
  </si>
  <si>
    <t>В) Создание в мирное время защитных сооружений гражданской обороны и поддержание их в состоянии постоянной готовности к использованию:
- ежегодно осуществлять установку и ремонт системы вентиляции в трех ПРУ, находящихся на балансе муниципальных образований.</t>
  </si>
  <si>
    <t>На 30% повысит готовность защитных сооружений к приему укрываемого населения при введении мероприятий по гражданской обороне первой очереди</t>
  </si>
  <si>
    <t>Г) В целях поддержания устойчивого функционирования бюджетных организаций в военное время, а так же обеспечение постоянной готовности сил и средств служб гражданской обороны, осуществить накопление запасов продовольствия, медицинских средств, средств индивидуальной защиты.</t>
  </si>
  <si>
    <t>Обеспечит 100%устойчивое функционирование бюджетных организаций в военное время, а так же обеспечит постоянную готовность сил и средств служб гражданской обороны района.</t>
  </si>
  <si>
    <t>Осуществление мероприятий по обеспечению безопасности людей на водных объектах, охране их жизни и здоровья.</t>
  </si>
  <si>
    <t>Снизит в 2 раза гибель людей на водных объектах в летний и зимний период.</t>
  </si>
  <si>
    <t>А) Подготовка населения к действиям в чрезвычайных ситуациях, в том числе организацию разъяснительной и профилактической работы среди населения в целях предупреждения возникновения чрезвычайных ситуаций на водных объектах;</t>
  </si>
  <si>
    <t>Обеспечит безопасность мест массового отдыха и купания граждан на водных объектах.</t>
  </si>
  <si>
    <t>2018г.</t>
  </si>
  <si>
    <t>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</si>
  <si>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А) Обеспечение подготовки и размещения в местах массового пребыванияграждан информационных материалов о действиях в случае возникновения угроз террористического характера, а также размещение соответствующей информации на стендах.
-приобретения буклетов, плакатов, памятокпо антитеррористической тематике.</t>
  </si>
  <si>
    <t>Население района выработает алгоритм действий при обнаружении ВУ и ВВ.</t>
  </si>
  <si>
    <t>Обеспечит 100% безопасность работников и учащихся от возможного чрезвычайного проишествия.</t>
  </si>
  <si>
    <t>В) Организация цикла тематических материалов по местному телевидению направленных на информирование населения о безопасном поведении в экстремальных ситуациях.</t>
  </si>
  <si>
    <t>Формирование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</t>
  </si>
  <si>
    <t>Недопущение создания и деятельности националистических экстремистских молодежных группировок</t>
  </si>
  <si>
    <t>Проведение воспитательной, пропагандистской работы с населением района, направленной на предупреждение террористической и экстремистской  деятельности, повышение  бдительности</t>
  </si>
  <si>
    <t>Снижение 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</t>
  </si>
  <si>
    <t>6</t>
  </si>
  <si>
    <t>Организация и осуществление мероприятий по мобилизационной подготовке муниципальных предприятий и учреждений, находящихся на территории муниципального района.</t>
  </si>
  <si>
    <t>А) Поддержание в постоянной готовности системы оповещения</t>
  </si>
  <si>
    <t>Б) Организация обучения руководства и работников органов местного самоуправления и подведомственных организаций по вопросам мобилизационной подготовки</t>
  </si>
  <si>
    <t>Готовность руководства и работников органов местного самоуправления и подведомственных организаций по вопросам мобилизационной подготовки к проводимым учебно-практическим мероприятиям</t>
  </si>
  <si>
    <t>В) Разработка и корректировка документов мобилизационного планирования</t>
  </si>
  <si>
    <t>Повышение готовности органов местного самоуправления к выполнению мобилизационных мероприятий</t>
  </si>
  <si>
    <t>Г) Обеспечение готовности подведомственных организаций к переводу на работу в условиях военного времени и выполнению установленных мобилизационных заданий</t>
  </si>
  <si>
    <t>7</t>
  </si>
  <si>
    <t>8</t>
  </si>
  <si>
    <t>Содержание и развитие Единой диспетчерской службы района.</t>
  </si>
  <si>
    <t xml:space="preserve">Снижение на 50%времени реагирования и повышения качества взаимодействия экстренных оперативных служб при обращении к ним населения с помощью организации реагирования на вызовы (сообщения о происшествиях) </t>
  </si>
  <si>
    <t>Создание системы обеспечения вызовов экстренных служб по номеру «112» на базе единой дежурно-диспетчерской службы МО«Балезинский район».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</si>
  <si>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  в том числе пожаров. 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</si>
  <si>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Предупреждение и ликвидация последствий чрезвычайных ситуацийприродного и техногенного характера,   а так же на водных объектах и террористического характера, подготовкой к ведению и ведения гражданской обороныс использованием развитой и технически оснащенной единой дежурно-диспетчерской службы района, реализация мер пожарной безопасности.</t>
  </si>
  <si>
    <t>Обеспечит 100% подготовку НПА к созданию аварийно-спасательных формирований</t>
  </si>
  <si>
    <t>Снижение количества пожаров за счет снижения времени реагирования и повышения качества тушения пожаров, одновременно с организацией профилактической работы в жилом секторе.</t>
  </si>
  <si>
    <t>Создание материально-технической базы ЕДДС ко дню начала работы системы обеспечения вызовов экстренных служб по номеру «112»Снижение на 50%времени реагирования и повышения качества взаимодействия экстренных оперативных служб при обращении к ним населения.</t>
  </si>
  <si>
    <t>03</t>
  </si>
  <si>
    <t>Количество мероприятий, направленных на гармонизацию межэтнических отношений</t>
  </si>
  <si>
    <t>человек</t>
  </si>
  <si>
    <t>Реализация образовательных мероприятий, направленных на распространение знаний о народах России, формирование гражданского патриотизма, укрепление традиционных духовных и нравственных ценностей</t>
  </si>
  <si>
    <t>план</t>
  </si>
  <si>
    <t>отчет</t>
  </si>
  <si>
    <t>отклонение факта от плана за отчетный год</t>
  </si>
  <si>
    <t>% выполнения плана за отчетный год</t>
  </si>
  <si>
    <t>темп роста (снижения) к уровню прошлого года, %</t>
  </si>
  <si>
    <t>Сведения о внесенных за отчетный период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</si>
  <si>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</si>
  <si>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</si>
  <si>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</si>
  <si>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</si>
  <si>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</si>
  <si>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</si>
  <si>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</si>
  <si>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</si>
  <si>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r>
      <t xml:space="preserve">Форма 8. </t>
    </r>
    <r>
      <rPr>
        <sz val="12"/>
        <rFont val="Times New Roman"/>
        <family val="1"/>
        <charset val="204"/>
      </rPr>
      <t xml:space="preserve">Результаты оценки эффективности муниципальной  программы </t>
    </r>
  </si>
  <si>
    <t>Результаты оценки эффективности муниципальной программы</t>
  </si>
  <si>
    <t>Наименование муниципальной программы</t>
  </si>
  <si>
    <t>Муниципальная программа, подпрограмма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</si>
  <si>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</si>
  <si>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</si>
  <si>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</si>
  <si>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</si>
  <si>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</si>
  <si>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</si>
  <si>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>Заместитель Главы Администрации МО «Балезинский район»</t>
  </si>
  <si>
    <t>Эффективность использования средств бюджета муниципального района</t>
  </si>
  <si>
    <t>Достигнутый результат на конец отчетного периода</t>
  </si>
  <si>
    <t>Проблемы, возникшие в ходе реализации мероприятий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</si>
  <si>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</si>
  <si>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отченый год, %</t>
  </si>
  <si>
    <t>Отчет о Прогнозной (справочной) оценке ресурсного обеспечения реализации муниципальной программы за счет всех источников финансирования</t>
  </si>
  <si>
    <t>Муниципальная программа "Безопасность"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</si>
  <si>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</si>
  <si>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 xml:space="preserve">Отчет </t>
  </si>
  <si>
    <t>о выполнении целевых показателей (индикаторов) муниципальной программы</t>
  </si>
  <si>
    <t>в течении года</t>
  </si>
  <si>
    <t>Обоснование отклонений значений целевого показателя ()</t>
  </si>
  <si>
    <t>индикатора</t>
  </si>
  <si>
    <t>Наличие разработанного и принятого нормативно-правового акта для создания аварийно-спасательных формирований на территории муниципального района.</t>
  </si>
  <si>
    <t>неплатежеспособное население</t>
  </si>
  <si>
    <t>14</t>
  </si>
  <si>
    <t>отсутсвие денежных средств</t>
  </si>
  <si>
    <t>недостаток финансовых средств</t>
  </si>
  <si>
    <t>на социально-значимых объектах, объектах образования и культуры в паспортах безопасности отражены мероприятия по предотвращению террористических актов</t>
  </si>
  <si>
    <t>тематическая полоса «Человек и закон» в газете «Вперед» ведется на постоянной основе</t>
  </si>
  <si>
    <t>Заместитель Главы Администрации МО «Балезинский район» - руководитель аппарата</t>
  </si>
  <si>
    <t>Создание материально-технической базы ЕДДС  для обеспечения вызовов экстренных служб по но-меру «112» осуществля-ется в пределах бюджета на финансовый год</t>
  </si>
  <si>
    <t>Работа проводится в полном объеме(полный отчет исполнение Комплексного плана противодействия терроризму)</t>
  </si>
  <si>
    <t>Техническое состояние системы оповещения исправность 75%</t>
  </si>
  <si>
    <t>Количество художественной и учебной литературы на удмуртском или удмуртском и русском языках, доступной для пользователей через систему школ и библиотек</t>
  </si>
  <si>
    <t xml:space="preserve">Количество публикаций в СМИ МО «Балезинский район», направленных на формирование этнокультурной компетентности граждан и пропаганду ценностей добрососедства и толерантности </t>
  </si>
  <si>
    <t xml:space="preserve">Количество мероприятий, направленных на формирование позитивного этнического самосознания и конструктивное межэтническое взаимодействие в молодежной среде </t>
  </si>
  <si>
    <t>подростки, состоящие на учете привлекаются для участия во всех мероприятиях, проводимых в районе</t>
  </si>
  <si>
    <t>нет</t>
  </si>
  <si>
    <t>Основное мероприятие: «Профилактика правонарушений среди несовершеннолетних и молодежи».</t>
  </si>
  <si>
    <t>Основное мероприятие: «Информационное и научно-методическое обеспечение деятельности по  профилактике правонарушений».</t>
  </si>
  <si>
    <r>
      <t>Основное мероприятие:</t>
    </r>
    <r>
      <rPr>
        <b/>
        <sz val="7"/>
        <color indexed="8"/>
        <rFont val="Times New Roman"/>
        <family val="1"/>
        <charset val="204"/>
      </rPr>
      <t xml:space="preserve"> «Профилактика правонарушений в масштабах Балезинского района, сельских поселений, населенных пунктов, в рамках отдельной отрасли, предприятия, организации, учреждения».</t>
    </r>
  </si>
  <si>
    <t>Доля несовершеннолетних, охваченных всеми организованными формами отдыха и оздоровления, досуга и занятости, от общего количества несовершеннолетних в возрасте от 6,5 до 17 лет (включительно)составляет 90%</t>
  </si>
  <si>
    <t>информация о пропавших без вести размещается в группе Вконтакте, в районной газете "Вперед"</t>
  </si>
  <si>
    <t>Готовы к использованию 3 ПРУ из 41 защитного сооружения</t>
  </si>
  <si>
    <t>Содержание и развитие Единой диспетчерской службы района проводится в пределах бюджета на финансовый год</t>
  </si>
  <si>
    <r>
      <t>Размещение на официальном сайте и в СМИ информации о лицах, пропавших без вести, в</t>
    </r>
    <r>
      <rPr>
        <sz val="7"/>
        <rFont val="Arial"/>
        <family val="2"/>
        <charset val="204"/>
      </rPr>
      <t xml:space="preserve"> </t>
    </r>
    <r>
      <rPr>
        <sz val="7"/>
        <rFont val="Times New Roman"/>
        <family val="1"/>
        <charset val="204"/>
      </rPr>
      <t>соответствии с действующим законодательством</t>
    </r>
  </si>
  <si>
    <t>Удельный вес погибших на водных объектах от общего количества проживающего населения.</t>
  </si>
  <si>
    <t>Отсутствие террористических актов</t>
  </si>
  <si>
    <t>Не работающее население обучается только через средства массовой информации, распространения памяток, а также в ходе проведения сходов, рейдов в населенных пунктах Организовано взаимодействие с управлением образования по организации обучения в вопросах жизнедеятельности и безопасности. Ежегодно разработывается план обучения неработающего населения.</t>
  </si>
  <si>
    <t>Проводится подготовка населения по безопасности на водных объектах методом организации разъяснительной и профилактической работы среди населения как с СМИ, так и на водных объектах</t>
  </si>
  <si>
    <t>Кнопки экстренного вызова сотрудников вневедомственной охраны имеются у 100% объектов образования, договора заключены</t>
  </si>
  <si>
    <t>Работа по формированию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культурам, ведется в полном объеме (исполнение Комплексного плана противодействия терроризму)</t>
  </si>
  <si>
    <t>в течение года</t>
  </si>
  <si>
    <t>Итоги проведения мероприятий по мобилизационной подготовке муниципальных предприятий и учреждений отражены в годовом отчете.</t>
  </si>
  <si>
    <t>Документы мобилизационного планирования отработаны</t>
  </si>
  <si>
    <t>отсутствие финансирования</t>
  </si>
  <si>
    <t>проверки проводились совместно с контролирующими органами дни запрета на торговлю алколем и при введении запрета на торговлю алкоголем при проведении массовых мероприятий</t>
  </si>
  <si>
    <t>Б) Проведение работы по установлению мест для массового отдыха, купания и занятий спортом на водных объектах  совместно с органами государственного санитарно-эпидемиологического надзора, охраны природы, ГИМС.</t>
  </si>
  <si>
    <t>Проверка системы опо-вещения осуществляются ежеквартально, процент охвата населения составляет 75%.Информирование с использованием специа-лизированных технических средств оповещения не представляется воз-можным из-за отсутствия финансовых средств</t>
  </si>
  <si>
    <t>Постановление Администрации "О создании межведомственной рабочей группы по разработке, уточнению и планированию территориальной обороны МО «Балезинский район»  в условиях мирного времени". План гражданской обороны и защиты населения согласован и утвержден.</t>
  </si>
  <si>
    <t>Недостаток - отсутствие открытых пляжей, отсутствие спасательных служб нп них</t>
  </si>
  <si>
    <t>Предоставлено 1 жилое помещение. Других заявок не поступало.</t>
  </si>
  <si>
    <t>средства фиксации не установлены</t>
  </si>
  <si>
    <t>Проводились рейдовые мероприятия совместно с ОВД и надзорными органами</t>
  </si>
  <si>
    <t>не приобреталось</t>
  </si>
  <si>
    <t>отсутствие денежных средств</t>
  </si>
  <si>
    <t xml:space="preserve">Запас осуществляется за счет государственных органов исполнительной власти 
</t>
  </si>
  <si>
    <t>Снижение удельного веса преступлений, совершаемых несовершеннолетними</t>
  </si>
  <si>
    <t>Снижение удельного веса рецидивной преступности</t>
  </si>
  <si>
    <t>Количество мероприятий направленных на профилактику совершения преступлений</t>
  </si>
  <si>
    <t>Сумма взысканных штрафов, наложенных административной комисси-ей, комиссией по делам несовершеннолетних и защите их прав</t>
  </si>
  <si>
    <t>Удельный вес взысканных штрафов к уровню наложенных штрафов административной комиссией и комиссией по делам несовершеннолетних и защите их прав</t>
  </si>
  <si>
    <t>тыс. руб.</t>
  </si>
  <si>
    <t>кол-во</t>
  </si>
  <si>
    <t xml:space="preserve">Снижение удельного веса уличной преступности </t>
  </si>
  <si>
    <t>066</t>
  </si>
  <si>
    <t>0610161900</t>
  </si>
  <si>
    <t>0610161910</t>
  </si>
  <si>
    <t>0610161970</t>
  </si>
  <si>
    <t>0610161960</t>
  </si>
  <si>
    <t>611</t>
  </si>
  <si>
    <t>0620304510</t>
  </si>
  <si>
    <t>0620461930</t>
  </si>
  <si>
    <t>350</t>
  </si>
  <si>
    <t>612</t>
  </si>
  <si>
    <t>Количество публикаций  освещающих антитеррористические мероприятия с использованием хэштегов публикаций в средствах массовых информаций муниципального  «Балезинский район», на официальных сайтах Администрации муниципального образова-ния «Балезинский район» и подведомственных Администрации муниципального образования «Балезинского района» учрежде-ний, в социальных сетях информационно-телекоммуникационной сети «Интернет»</t>
  </si>
  <si>
    <t xml:space="preserve">Уменьшение количества преступлений, совершаемых в общественных местах
</t>
  </si>
  <si>
    <t xml:space="preserve">Снижение удельного веса преступлений, совершаемых в общественных местах и на улицах в состоянии алкогольного опьянения
</t>
  </si>
  <si>
    <t xml:space="preserve">наличие сил и средств спасательных служб отсутствует из-за отсутствия финансирования </t>
  </si>
  <si>
    <t>Не достаток финансовых средств.</t>
  </si>
  <si>
    <t>запас продовольствия, медицинских средств, средств индивидуальной защиты отсутствует</t>
  </si>
  <si>
    <t xml:space="preserve">террористические акты на территории района не совершались. </t>
  </si>
  <si>
    <t>Проводятся мероприятия, нацеленные на сохранение и развитие традиционных духовных и культурных ценностей народов, проживающих на территории Балезинского района; знакомство с основами этнопедагогики и религиозного воспитания.(полный отчет исполнение Комплексного плана)</t>
  </si>
  <si>
    <t>Обеспечение охраны порядка при проведении зрелищных, спортивных, культурных массовых мероприятий</t>
  </si>
  <si>
    <t>Внедрение и содержание современных технических средств для обеспечения правопорядка и безопасности в общественных местах, в том числе на улицах.</t>
  </si>
  <si>
    <t xml:space="preserve">Обеспечение фиксации правонарушений, повышение скорости реагирования правоохранительных органов </t>
  </si>
  <si>
    <t>Основное мероприятие:"Обеспечение охраны правопорядка"</t>
  </si>
  <si>
    <t xml:space="preserve">снижение количества преступлений , в том числе совершаемых в общественных местах и на улицах </t>
  </si>
  <si>
    <t>снижение колчества преступлений , совершаемых в общественных местах и на улицах</t>
  </si>
  <si>
    <t>осутствие финансовых средств</t>
  </si>
  <si>
    <t>Принятие своевременных мер по ограничению торговли спиртными напитками в районе проведения массовых мероприятий</t>
  </si>
  <si>
    <t xml:space="preserve">При проведении массовых мероприятий вводяться ограничения торговли спиртными напитками </t>
  </si>
  <si>
    <t>Основное мероприятие: "Создание условий для деятельности межведомственных координационных органов в сфере профилактики правонарушений. Совершенствование их деятельности"</t>
  </si>
  <si>
    <t>Обеспечение работы межведомственной комиссии по обеспечению профилактики правонарушений МО "Балезинский район"</t>
  </si>
  <si>
    <t>Снижение количества совершаемых правонарушений, повышение качества взаимодействия с правоохранительными органами и другими субъектами профилактики</t>
  </si>
  <si>
    <t xml:space="preserve">Обеспечение работы комиссии по делам несовершеннолетних и защите их прав </t>
  </si>
  <si>
    <t>Снижение количества праонарушений, совершаемых несовершеннолетними и в отношении них</t>
  </si>
  <si>
    <t>Низкий уровень заинтересованности подрастающего поколения, молодежи в развитии родного языка</t>
  </si>
  <si>
    <t>40% учебно-консультационных пунктов укомплектораны учебными пособиями</t>
  </si>
  <si>
    <t>Обучение проводится в школах и на сельских сходах</t>
  </si>
  <si>
    <t>Проводиться разъяснительная работа с населением по  алгоритму действий при обнаружении ВУ и ВВ</t>
  </si>
  <si>
    <t>В рамках составления паспортов безопасности проводятся комплесные обследования на предмет проверки режимно-охранных мер</t>
  </si>
  <si>
    <t xml:space="preserve">Создание материально-технической базы ЕДДС  для обеспечения вызовов экстренных служб по номеру «112» осуществляется в пределах бюджета на финансовый год
</t>
  </si>
  <si>
    <t>Постановление Администрации муниципального образования «Муниципальный округ Балезинский район Удмуртской Республики»</t>
  </si>
  <si>
    <t xml:space="preserve">внесены изменения в сязи с изменениями в бюджете Балезинского района </t>
  </si>
  <si>
    <t xml:space="preserve">внесены изменения в связи с преобразованием в муниципальный окург </t>
  </si>
  <si>
    <t>12</t>
  </si>
  <si>
    <t xml:space="preserve">отклонения целевых  показателей в сторону уменьшения связаны с тем, что в  образовательных учреждениях района  наблюдается тенденция уменьшения количества обучающихся </t>
  </si>
  <si>
    <t>отклонение связано с необходимостью внесения изменений в целевой индикатор, учитывая фактическое исполнение плана 2021 года с последующим увеличением до 2025 года</t>
  </si>
  <si>
    <t>количествоь мероприятий возросло</t>
  </si>
  <si>
    <t>Все  начальники ТО занимались мобилизационной работой, обучены</t>
  </si>
  <si>
    <t>оплачиваемые общественные работы организованиы ЦЗН.</t>
  </si>
  <si>
    <t>о выявленных фактах продажи алкоголя в неустановленных местах начальники ТО сигнализируют в полицию.</t>
  </si>
  <si>
    <t>Слабая материально-техническая база центров национальных культур. Нет спикеров для проведения семинаров, практикумов, мастер классов</t>
  </si>
  <si>
    <t xml:space="preserve"> АУ УР «Редакция газеты «Вперед», информационный отдел МБУК "Центр развития культуры"</t>
  </si>
  <si>
    <t xml:space="preserve">проблема в отсутствии собственного съемочного павильена (оснащение видео и светооборудованием). Отсутствие собственного автотранспорта также влияет на оперативность и мобильность команды. </t>
  </si>
  <si>
    <t>бесплатное страхование, предоставление инвентаря для тренировок, денежное поощрение по итогам работы, бесплатное посещение лужной базы и тренажерного зала МСК</t>
  </si>
  <si>
    <t xml:space="preserve">Опубликовано  12 статей в газете "Вперед" </t>
  </si>
  <si>
    <t>Постановление Администрации от 26.10.2021 г. №1259</t>
  </si>
  <si>
    <t>Постановление Администрации от 11.05.2022 г. №488</t>
  </si>
  <si>
    <t xml:space="preserve">обучение не проводилось </t>
  </si>
  <si>
    <t xml:space="preserve">В 2023 г. проведено 12 заседаний административной комисси </t>
  </si>
  <si>
    <t>0610100310</t>
  </si>
  <si>
    <t>0620304350</t>
  </si>
  <si>
    <t>0620407480</t>
  </si>
  <si>
    <t>06204S7480</t>
  </si>
  <si>
    <t>за 2023 год</t>
  </si>
  <si>
    <t>Отчет о финансовой оценке применения мер муниципального регулирования по состоянию на 31.12.2023г.</t>
  </si>
  <si>
    <t xml:space="preserve">Новое оборудование си-стемы оповещения "МАРС-АРСЕНАЛ"  вве-дено в эксплуатацию на 9 новых объектах, заключены соглашения с операторами сотовой связи 5 шт. </t>
  </si>
  <si>
    <t>погибших в 2024 г. на водных объектах -2 человека</t>
  </si>
  <si>
    <t>Новое оборудование системы оповещения "МАРС-АРСЕНАЛ"  введено в эксплуатацию на 9 новых объектах.</t>
  </si>
  <si>
    <t xml:space="preserve"> погибших 2 человек, </t>
  </si>
  <si>
    <t>Техническое состояние системы оповещения исправность 100%</t>
  </si>
  <si>
    <t>Постановление Администрации муниципального образования «Муниципальный округ Балезинский район Удмуртской Республики» " от 09.07.2024 г. №976</t>
  </si>
  <si>
    <t xml:space="preserve">Уличная преступность  снизилась в сравнении с предыдущими годами </t>
  </si>
  <si>
    <t>Количество учеников, изучающих удмуртский язык и иные миноритарные языки в школах Балезинского района</t>
  </si>
  <si>
    <t xml:space="preserve">За 2024 год зарегистрированно 42 пожара   (39 АППГ) рост на 8%, 5 погибших ( 1 АППГ),2  раненых (3 АППГ) Отсутствие погибших и травмированных при ЧС. </t>
  </si>
  <si>
    <t>0610104301</t>
  </si>
  <si>
    <t>0630360110</t>
  </si>
  <si>
    <t>045</t>
  </si>
  <si>
    <t>062</t>
  </si>
  <si>
    <t>иные межбюджетные трансферты</t>
  </si>
  <si>
    <t>28.03.2024</t>
  </si>
  <si>
    <t>мероприятия в рамках Акции День родного языка - количество мероприятий - 13, количество участников - 233, в т.ч. дети - 102, юношество - 61;</t>
  </si>
  <si>
    <t>мероприятия в рамках празднования Дня единства - количество мероприятий - 38, количество участников - 1729, в т.ч. дети - 1208, юношество - 152.</t>
  </si>
  <si>
    <t>мероприятия в рамках празднования Дня России - количесттво мероприятий - 37, количество участников - 1647, в т.ч. дети - 680, юношество - 146;</t>
  </si>
  <si>
    <t xml:space="preserve">В Районном Доме культуры "Дружба": 1) Районный конкурс среди предприятий и организаций района «Снежные фигуры -2024» (МБУК "РДК "Дружба",  2064 участников) 2) Праздничный концерт «Мужество, доблесть и честь» (МБУК "РДК "Дружба",  419 участников) 3) Торжественное открытие Межрегионального турнира по боевым единоборствам "Защитник"  (МБУК "РДК "Дружба",  486 участников) 4)Театрализованное представление к проводам Масленицы   (МБУК "РДК "Дружба",  3531 участников) 5) Торжественное открытие легкоатлетического пробега на призы ЗМС А.Корепанова  (МБУК "РДК "Дружба",  3528 участников) 6) Народное гулянье около церкви «Пасха - светлый праздник»   (МБУК "РДК "Дружба",  1720 участников) 7) Торжественное мероприятие, посвященное Дню России, Дню рождения Балезинского района (95 лет) и Малой олимпиаде  (МБУК "РДК "Дружба",  2876 участников) 8) День участников локальных событий (МБУК "РДК "Дружба",  3078 участников) 9) День воссоединения России и ДНР, ЛНР, Запорожской и Херсонской областей (МБУК "РДК "Дружба",  405 участников) 10) Торжественное мероприятие «Мы едины!», посвящённое Дню народного единства и Дню Государственности  (МБУК "РДК "Дружба",  433 участников) 11) Торжественное открытие главной новогодней ёлки п. Балезино (МБУК "РДК "Дружба",  3518 участников).                                                                         В 2024 году мероприятия проходили в рамках Года семьи, сельскими клубными учреждениями района проведено 388 мероприятий, охвачено 30377 человек:                                                                                                            19.01 Открытие Года семьи "Праздник в семейном кругу"                                                                                           01.09 Фестиваль народного творчества "Клубный бульвар"                                                                                       20.09 Фестиваль национальных костюмов "Чепецкий колорит"                                                                                         20.12 Праздничная программа "Союз родных сердец", посвященная ко Дню многодетной семьи и Закрытию Года семьи.                                                                                                                                 Культурно-познавательный туристический маршрут по центрам национальных культур посетили 70 групп, 1434 человек.                                                                                                                                    Мероприятия в рамках реализации грантового проекта "Фестиваль "Достояние района" районной библиотеки, поддержанного Президентским фондом культурных инициатив - количество мероприятий - 21, количество участников - 954, в т.ч. юношество - 442;мероприятия в рамкая Акции Всемирный день пельменя - количество мероприятий - 16, количество участников - 360, в т.ч. дети - 110, юношество - 27;мероприятия в рамках День родного языка - количество мероприятий - 17, количество участников - 844, в т.ч. дети - 844, дети - 365, юношество - 51. По линии Управления образования: январь районный конкурс видероликов "С уважением к традициям" (МБОУ "Сергинская СОШ"; - ноябрь районный конкурс чтецов на удмуртском языке "Живые строки" (МБОУ "Быдыпиевская ОШШ"); - декабрь интеллектуальная онлайн- игра "Шудом" (МБОУ "Быдыпиевская ОШШ"); ноябрь военнизированная эстафета  "Большие маневры" (МБОУ "Кожильская СОШ", февраль зимняя спартакиада среди кадетских и юнармейских классов (МБОУ "Кожильская СОШ"), февраль воеено-спортивная игра "Победа" (МБОУ "пибаньшурская СОШ") апрель "Равняемся на Героев" (МБОУ "Балезинская СОШ№5"), аперель районный конкурс  смотр песни и строя.  </t>
  </si>
  <si>
    <t xml:space="preserve">           За 12 месяцев 2024 года количество зарегистрированных преступлений, совершенных в общественных местах и на улицах территории обслуживания ОМВД России по Балезинскому району по сравнению с аналогичным периодом прошлого года снизилось на 1,9 %, (51 АППГ-52) в том числе на на улице на 28,6%(30 АППГ 42). </t>
  </si>
  <si>
    <t xml:space="preserve">  За 12 месяцев 2024 года количество зарегистрированных преступлений, совершенных в общественных местах и на улицах территории обслуживания ОМВД России по Балезинскому району по сравнению с аналогичным периодом прошлого года снизилось на 1,9 %, (51 АППГ-52) в том числе на на улице на 28,6%(30 АППГ 42). </t>
  </si>
  <si>
    <t>предоставлено 7 помещений, необходимо всего 9. В 2024 году помещений дополнитьельно  не предоставлялось. Заявки на предоставление не получались.</t>
  </si>
  <si>
    <t>Начальник Балезинского территориального управления, начальники территориальных отделов,ОВД "Балезинский"</t>
  </si>
  <si>
    <t>Удельный вес укомплектованных учебно-консультационных пунктов в населенных пунктах учебными пособиями, памятками, листовками и буклетами от общего количества учебно-консультационных пунктов</t>
  </si>
  <si>
    <t>Отчет о выполнении основных мероприятий муниципальной программы по состоянию 31.12.2024г.</t>
  </si>
  <si>
    <t>В 2024 г. чрезвычайных ситуаци в Балезинском районе не было.</t>
  </si>
  <si>
    <t>В 2024 г. чрезвычайных ситуаци в Балезинском районе не было,однако из-за аварии на станции второго подъема системы водоснабжения была введена повышенная готовность..</t>
  </si>
  <si>
    <t>В 2024 г. чрезвычайных ситуаци в Балезинском районе не было, однако из-за аварии на станции второго подъема системы водоснабжения была введена повышенная готовность.</t>
  </si>
  <si>
    <t>Постановление Админи-страции от 09.07.2024 г. №976</t>
  </si>
  <si>
    <t xml:space="preserve">согласно плана основных мероприятий МВКПП на 2024 год,  проведено 4 заседания комиссии </t>
  </si>
  <si>
    <t>Управление культуры, Управление образования,  Администрации сельских поселенй, начальник Балезинского территориального управления, начальники территориальных отделов,организаторы проведения мероприятй. Отдел МВД России по Балезинскому району , Общественные формирования правоохранительной направленности</t>
  </si>
  <si>
    <t>Начальник Балезинского территориального управления, начальники территориальных отделов</t>
  </si>
  <si>
    <t>Центр занятости;Начальник Балезинского территориального управления, начальники территориальных отделов</t>
  </si>
  <si>
    <t>Начальник Балезинского территориального управления, начальники территориальных отделов Организаторы проведения мероприятий</t>
  </si>
  <si>
    <t>ачальник Балезинского территориального управления, начальники территориальных отделов, ОМВД "Балезинский", Роспотребнадзор</t>
  </si>
  <si>
    <t>Начальник Балезинского территориального управления, начальники территориальных отделов,ОМВД "Балезинский"</t>
  </si>
  <si>
    <t>Первый зам. главы Администрации</t>
  </si>
  <si>
    <t>Председатель административной комиссии</t>
  </si>
  <si>
    <t> Администрация, начальник Балезинского территориального управления, начальники территориальных отделов</t>
  </si>
  <si>
    <t>Администрация, Управление культуры</t>
  </si>
  <si>
    <t>Комиссия по делам несовершеннолетних и защите их прав, ОМВД "Балезинский", Редакции СМИ, Управление культуры, Управление образования</t>
  </si>
  <si>
    <t>Комиссия по делам несовершеннолетних и защите их прав, ОМВД "Балезинский", Редакции СМИ, начальник Балезинского территориального управления, начальники территориальных отделов</t>
  </si>
  <si>
    <t>проведены   Дни подростка в  МБОУ «Воегуртская СОШ», «Падеринская СОШ»</t>
  </si>
  <si>
    <t xml:space="preserve">В 2024 г. проведено 5 мероприятий </t>
  </si>
  <si>
    <t>Комиссия по делам несовершеннолетних и защите их прав, Управления образования, Управление культуры, ОМВД "Балезинский МФ ФКУ УИИ УФСИН России по УР</t>
  </si>
  <si>
    <t xml:space="preserve">Комиссия по делам несовершеннолетних и защите их прав, Центр занятости населения </t>
  </si>
  <si>
    <t xml:space="preserve">Организация временного трудоустройства несовершенолетних состоящих на ведомственном профилактическом учете </t>
  </si>
  <si>
    <t>организация трудоустройства осуществляется в летнее время</t>
  </si>
  <si>
    <t>Комиссия по делам несовершеннолетних и защите их прав, ОМВД "Балезинский", начальник Балезинского территориального управления, начальники территориальных отделов, начальник Управления образования</t>
  </si>
  <si>
    <t xml:space="preserve">Проведение совместных профилактических  мероприятий по предупреждению правонарушений несовершенолетних, предупреждению вовлечения их в противоправную деятельность, популяризации среди молодежи здорового образа жизни </t>
  </si>
  <si>
    <t>Комиссия по делам несовершеннолетних и защите их прав, ОМВД "Балезинский", Управление образования, Управление культуры, БУЗ УР "Балезинская РБ МЗ УР"</t>
  </si>
  <si>
    <t>Организация социально-психологической реабилитации детей, пострадавших от жестокого обращения со стороны родителей, законных представителей или иных лиц, проживающих вместе с несовершенолетними. Организация социально-психологической реабилитации детей и подростков, подвергнутых насилию или преступлению против половой неприкосновенности</t>
  </si>
  <si>
    <t xml:space="preserve">В Центр профитактической работы с молодежью г. Ижевск, СРЦН Балезинского района направляются дети, пострадавшие . На базе МУ Молодежный центр "Юность" работает психилог </t>
  </si>
  <si>
    <t xml:space="preserve">Комиссия по делам несовершенолетних, Отдел социальной защиты населения, ОМВД "Балезинский", Управление образования, Управление культуры, БУЗ УР "Балезинская РБ МЗ УР", Комплекнсый центр социального обслуживания </t>
  </si>
  <si>
    <t>Управление культуры, Управление образования</t>
  </si>
  <si>
    <t xml:space="preserve">рубрики по проблемам преступности, пьянства, наркомании, токсикомании среди подростков и молодежи готовятся проведены  конкурсы рисунков с соответсвующей тематикой </t>
  </si>
  <si>
    <t>Первый заместитель главы Администрации, заместитель главы Администрации по строительству и ЖКХ, начальник отдела ГО, ЧС и МП, начальник УИЗО, начальник Управления культуры, начальник Управления образования, начальник Балезинского территориального Управления, начальники территориальных отделов</t>
  </si>
  <si>
    <t xml:space="preserve">Заместитель главы Администрации по строительству и ЖКХ, начальник  отдела ГО, ЧС и МП,  </t>
  </si>
  <si>
    <t xml:space="preserve"> начальник  отдела ГО, ЧС и МП</t>
  </si>
  <si>
    <t>Заместитель главы Администрации по строительству и ЖКХ, начальник  отдела ГО, ЧС и МП</t>
  </si>
  <si>
    <t>Начальник отдела ГО, ЧС и МП, начальник Балезинского территориального Управления, начальники территориальных отделов</t>
  </si>
  <si>
    <t xml:space="preserve">Заместитель главы Администрации по строительству и ЖКХ, начальник  отдела ГО, ЧС и МП  </t>
  </si>
  <si>
    <t>Первый заместитель главы Администрации, начальник  отдела ГО, ЧС и МП, начальник Балезинского территориального Управления, начальники территориальных отделов</t>
  </si>
  <si>
    <t xml:space="preserve">начальник отдела  ГО, ЧС и МП, </t>
  </si>
  <si>
    <t xml:space="preserve">Первый заместитель главы Администрации, начальник управления культуры, начальник управления образования, начальник отдела ГО, ЧС и МП,  </t>
  </si>
  <si>
    <t>Первый заместитель главы Администрации по социальным вопросам, начальник отдела ГО, ЧС и МП, начальник Балезинского территориального Управления, начальники территориальных отдело</t>
  </si>
  <si>
    <t>Первый заместитель главы Администрации, начальник управления культуры, начальник управления образования</t>
  </si>
  <si>
    <t>руководитель Аппарата, начальник управления культуры, начальник управления образования</t>
  </si>
  <si>
    <t>Начальник управления образования</t>
  </si>
  <si>
    <t>начальник управления образования </t>
  </si>
  <si>
    <t>Участие в предупреждении и ликвидации последствий чрезвычайных ситуаций на территории муниципального образования «Муниципальный округ Балезинский район Удмуртской Республики»</t>
  </si>
  <si>
    <t>Б) Содержание кнопок экстренного вызова на объектах образования и культуры, заключение договоров с вневедомственной охраной:
- на оказание услуг по экстренному вызову наряда милиции;
- на оказание услуг по мониторингу кнопки экстренного вызова милиции (сельские поселения).</t>
  </si>
  <si>
    <t>Г) Проведение в общеобразовательных учреждениях занятий по профилактике заведомо ложных сообщений об актах терроризма.</t>
  </si>
  <si>
    <t>Д)Проводить социологические опросы и исследования в образовательных учреждениях на предмет выявления и обнаружения степени распространения экстремистских идей и настроений.</t>
  </si>
  <si>
    <t>Е)Разработка плана мероприятий по предотвращению террористических актов на социальных объектах и объектах жизнеобеспечения.</t>
  </si>
  <si>
    <t>Первый заместитель главы Администрации, начальник отдела ГО, ЧС и МП</t>
  </si>
  <si>
    <t>распространение культуры интернационализма, согласия, национальной и религиозной терпимости в среде учащихся общеобразовательных учреждений муниципального образования «Муниципальный округ Балезинский район Удмуртской Республики»</t>
  </si>
  <si>
    <t xml:space="preserve">Ж)Проведение комплексных обследований объектов жизнеобеспечения и объектов социальной сферы на предмет проверки режимно- охранных мер </t>
  </si>
  <si>
    <t>Первый заместитель главы Администрации, начальник Балезинского территориального Управления, начальники территориальных отделов,  начальник отдела  ГО и ЧС и МП, начальник ОВД (по согласованию), Росгвардия (по согласованию)</t>
  </si>
  <si>
    <t>З) Выявлять в ходе контроля  за соблюдением законодательства о розничной торговле на территории Балезинского района фактов распространения информационных материалов экстремистского характера. Уведомление о данных фактах  прокуратуры по Балезинскому району.</t>
  </si>
  <si>
    <t>Отдел по делам ГО и ЧС и МП</t>
  </si>
  <si>
    <t>Обеспечение первичных мер пожарной безопасности в границах муниципального образования</t>
  </si>
  <si>
    <t>Заместитель главы Администрации по территориальному развитию, начальник отдела ГО, ЧС, МП и ВУ</t>
  </si>
  <si>
    <t>1)приобретение средств индивидуальной защиты и снаряжения для добровольных пожарных, принимающих непосредственное участие в тушении пожаров;</t>
  </si>
  <si>
    <t>2) приобретение передвижных пожарных комплексов или передвижных пожарно-спасательных комплексов;</t>
  </si>
  <si>
    <t>3) приобретение пожарных мотопомп;</t>
  </si>
  <si>
    <t xml:space="preserve">4) приобретение пожарных гидрантов, ремонт и профилактическое обслуживание сетей проитвопожарного водопровода </t>
  </si>
  <si>
    <t xml:space="preserve">5)ремонт, очистка от снега подъездов к источникам противопожарного водоснабжения (пожарным водоемам, пирсам, гидрантам); </t>
  </si>
  <si>
    <t>6)  установка указателей гидрантов и водоемов (водоисточников);</t>
  </si>
  <si>
    <t>7)  устройство подъездов с площадками (пирсами) с твердым покрытием размерами не менее 12x12 метров у пожарных водоисточников для установки пожарных автомобилей и забора воды;</t>
  </si>
  <si>
    <t>8) устройство и ремонт приспособлений в водонапорных башнях для отбора воды пожарной техникой;</t>
  </si>
  <si>
    <t>9) установка наружных источников пожарного водоснабжения;</t>
  </si>
  <si>
    <t>10) пополнение пожарных водоемов запасами воды;</t>
  </si>
  <si>
    <t>11)устройство незамерзающих прорубей в естественных водоисточниках;</t>
  </si>
  <si>
    <t>12) приобретение первичных средств пожаротушения для территории общего пользования:</t>
  </si>
  <si>
    <t>13) организация противопожарной пропаганды, обучение населения мерам пожарной безопасности;</t>
  </si>
  <si>
    <t>14) организация и осуществление мер по защите населенных пунктов от лесных пожаров и других ландшафтных (природных) пожаров;</t>
  </si>
  <si>
    <t>15) создание муниципальной пожарной охраны;</t>
  </si>
  <si>
    <t>16) социальное и экономическое стимулирование  участия граждан и организаций в добровольной пожарной охране.</t>
  </si>
  <si>
    <t>Первый заместитель главы Администрации, начальник отдела ГО, ЧС и МП, начальник  МБУ «Центр по комплексному обслуживанию муниципальных учреждений МО «Балезинский район».</t>
  </si>
  <si>
    <t xml:space="preserve">Управление образования, </t>
  </si>
  <si>
    <t xml:space="preserve">Управление культуры, </t>
  </si>
  <si>
    <t xml:space="preserve"> Размещение информационных материалов, направленных на формирование этнокультурной компетентности граждан и пропаганду ценностей добрососедства и толерантности </t>
  </si>
  <si>
    <t>Увеличение количества публикаций и передач в СМИ муниципального образования «Муниципальный окург Балезинский район Удмуртской Республики», направленных на формирование этнокультурной компетентности граждан и пропаганду ценностей добрососедства и толерантности</t>
  </si>
  <si>
    <t xml:space="preserve">Увеличение количества мероприятий, направленных на гармонизацию межэтнических отношений, количества мероприятий, направленных на формирование по-зитивного этнического самосознания и конструктивное межэтни-ческое взаимодействие в молодежной </t>
  </si>
  <si>
    <t>Увеличение количества учеников, изучающих удмуртский язык и иные миноритарные языки в школах Балезинского района</t>
  </si>
  <si>
    <t xml:space="preserve">в течении года </t>
  </si>
  <si>
    <t>Приобретены ранцевые огнетушители, костюмы ДПД "Шанс Д"</t>
  </si>
  <si>
    <t>приобретены мотопомпы 2-х видов</t>
  </si>
  <si>
    <t>приобретены 47 пожарных гидрантов</t>
  </si>
  <si>
    <t>запасы воды пополняются после пораротушения</t>
  </si>
  <si>
    <t>приобретены и розданы листовки</t>
  </si>
  <si>
    <t xml:space="preserve">в 2024 г. заключены контракты на устройство минирализированной полосы </t>
  </si>
  <si>
    <t xml:space="preserve">муниципальная пожарная охрана не создана </t>
  </si>
  <si>
    <t xml:space="preserve">недостаточность финансового обеспечения </t>
  </si>
  <si>
    <t>не приобретались</t>
  </si>
  <si>
    <t xml:space="preserve">в 2024 г. не осуществлялось </t>
  </si>
  <si>
    <t>в 2024 не осуществлялось</t>
  </si>
  <si>
    <t xml:space="preserve">приобретены ранцевые огнетушитили </t>
  </si>
  <si>
    <t xml:space="preserve">Готовы  к приему эвакуируемых 29 ПВР, </t>
  </si>
  <si>
    <t xml:space="preserve">в связи с недостаточностью средств бюджета материальное стимулирование членов ДПД в 2024 г. не осуществлялось </t>
  </si>
  <si>
    <t xml:space="preserve">не осуществлялась </t>
  </si>
  <si>
    <t>не осущесвлялась</t>
  </si>
  <si>
    <t>Приложение № 5 к муниципальной программе "Безопасность" (в редакции постановления от 09 марта 2023 г. № 274)</t>
  </si>
  <si>
    <t>Ресурсное обеспечение реализации муниципальной программы за счет средств бюджета муниципального района (городского округа)</t>
  </si>
  <si>
    <t xml:space="preserve">Расходы бюджета муниципального образования </t>
  </si>
  <si>
    <t>2018 год</t>
  </si>
  <si>
    <t>2019 год</t>
  </si>
  <si>
    <t>2020 год</t>
  </si>
  <si>
    <t>2024 год</t>
  </si>
  <si>
    <t xml:space="preserve">кассовое исполнение на конец отчетного периода </t>
  </si>
  <si>
    <t>к плану на отчетный год,%</t>
  </si>
  <si>
    <t>Администрация муниципального образования "Муниципальный округ Балезинский район Удмуртской Республики"</t>
  </si>
  <si>
    <t>Управление финансов Администрации муниципального образования "Муниципальный округ Балезинский район Удмуртской Республики"</t>
  </si>
  <si>
    <t>044</t>
  </si>
  <si>
    <t xml:space="preserve">Управление культуры, спорта и молодежной политики Администрации муниципального образования "Муниципальный округ Балезинский район Удмуртской Республики"  </t>
  </si>
  <si>
    <t xml:space="preserve">Управление образования Администрации  муниципального образования "Муниципальный округ Балезинский район Удмуртской Республики" </t>
  </si>
  <si>
    <t xml:space="preserve">Всего </t>
  </si>
  <si>
    <t>Предупреждение и ликвида-ция последствий чрезвычай-ных ситуацийприродного и техногенного характера,   а так же на водных объектах и террористического характера, подготовкой к ведению и ведения гражданской оборо-ныс использованием развитой и технически оснащенной единой дежурно-диспетчерской службы рай-она, реализация мер пожарной безопасности.</t>
  </si>
  <si>
    <t>всего</t>
  </si>
  <si>
    <t>244 </t>
  </si>
  <si>
    <t>06101043300</t>
  </si>
  <si>
    <t xml:space="preserve">Управление образования Администрации муниципального образования "Муниципальный округ Балезинский район Удмуртской Республики" </t>
  </si>
  <si>
    <t>540</t>
  </si>
  <si>
    <t>06101161970</t>
  </si>
  <si>
    <t xml:space="preserve">Создание условий для деятельности межведомственных координационных органов в сфере профилактики правонарушений. Совершенствование их деятельности </t>
  </si>
  <si>
    <t>Создание условий для деятельности добровольных формирований населения по охране общественного порядка</t>
  </si>
  <si>
    <t>07</t>
  </si>
  <si>
    <t>06301S5330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</si>
</sst>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name val="Calibri"/>
      <family val="2"/>
      <charset val="204"/>
    </font>
    <font>
      <b/>
      <sz val="8.5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name val="Arial Cyr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.5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/>
      <diagonal/>
    </border>
    <border>
      <left style="medium">
        <color indexed="64"/>
      </left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/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595959"/>
      </right>
      <top/>
      <bottom style="medium">
        <color indexed="64"/>
      </bottom>
      <diagonal/>
    </border>
    <border>
      <left/>
      <right style="medium">
        <color rgb="FF595959"/>
      </right>
      <top/>
      <bottom style="medium">
        <color indexed="64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 style="thin">
        <color indexed="64"/>
      </right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/>
      <bottom/>
      <diagonal/>
    </border>
    <border>
      <left style="medium">
        <color rgb="FF595959"/>
      </left>
      <right/>
      <top/>
      <bottom style="medium">
        <color rgb="FF595959"/>
      </bottom>
      <diagonal/>
    </border>
    <border>
      <left style="medium">
        <color rgb="FF595959"/>
      </left>
      <right/>
      <top/>
      <bottom/>
      <diagonal/>
    </border>
    <border>
      <left/>
      <right style="medium">
        <color rgb="FF595959"/>
      </right>
      <top style="medium">
        <color rgb="FF595959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46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592">
    <xf numFmtId="0" fontId="0" fillId="0" borderId="0" xfId="0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0" fontId="26" fillId="0" borderId="0" xfId="0" applyFont="1"/>
    <xf numFmtId="0" fontId="25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 indent="1"/>
    </xf>
    <xf numFmtId="0" fontId="24" fillId="24" borderId="10" xfId="0" applyFont="1" applyFill="1" applyBorder="1" applyAlignment="1">
      <alignment vertical="center" wrapText="1"/>
    </xf>
    <xf numFmtId="49" fontId="34" fillId="0" borderId="0" xfId="0" applyNumberFormat="1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23" fillId="0" borderId="0" xfId="0" applyFont="1"/>
    <xf numFmtId="0" fontId="35" fillId="0" borderId="10" xfId="0" applyFont="1" applyBorder="1"/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8" fillId="0" borderId="0" xfId="0" applyFont="1" applyFill="1" applyAlignment="1">
      <alignment horizontal="center"/>
    </xf>
    <xf numFmtId="49" fontId="35" fillId="0" borderId="0" xfId="0" applyNumberFormat="1" applyFont="1" applyFill="1"/>
    <xf numFmtId="0" fontId="35" fillId="0" borderId="0" xfId="0" applyFont="1"/>
    <xf numFmtId="49" fontId="35" fillId="0" borderId="0" xfId="0" applyNumberFormat="1" applyFont="1"/>
    <xf numFmtId="0" fontId="35" fillId="0" borderId="10" xfId="0" applyFont="1" applyFill="1" applyBorder="1"/>
    <xf numFmtId="49" fontId="38" fillId="0" borderId="10" xfId="0" applyNumberFormat="1" applyFont="1" applyFill="1" applyBorder="1"/>
    <xf numFmtId="49" fontId="35" fillId="0" borderId="10" xfId="0" applyNumberFormat="1" applyFont="1" applyFill="1" applyBorder="1"/>
    <xf numFmtId="0" fontId="38" fillId="0" borderId="10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/>
    <xf numFmtId="0" fontId="40" fillId="0" borderId="0" xfId="0" applyFont="1" applyBorder="1" applyAlignment="1">
      <alignment horizontal="left" vertical="top" wrapText="1"/>
    </xf>
    <xf numFmtId="0" fontId="25" fillId="25" borderId="10" xfId="0" applyFont="1" applyFill="1" applyBorder="1" applyAlignment="1">
      <alignment horizontal="left" vertical="center" wrapText="1"/>
    </xf>
    <xf numFmtId="0" fontId="24" fillId="24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25" fillId="24" borderId="12" xfId="0" applyFont="1" applyFill="1" applyBorder="1" applyAlignment="1">
      <alignment horizontal="center" vertic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7" fillId="0" borderId="28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1" xfId="0" applyFont="1" applyBorder="1" applyAlignment="1">
      <alignment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2" fontId="37" fillId="0" borderId="13" xfId="0" applyNumberFormat="1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top" wrapText="1"/>
    </xf>
    <xf numFmtId="0" fontId="37" fillId="0" borderId="33" xfId="0" applyFont="1" applyBorder="1" applyAlignment="1">
      <alignment horizontal="justify" vertical="top" wrapText="1"/>
    </xf>
    <xf numFmtId="0" fontId="0" fillId="26" borderId="0" xfId="0" applyFill="1"/>
    <xf numFmtId="0" fontId="34" fillId="26" borderId="0" xfId="0" applyFont="1" applyFill="1" applyAlignment="1">
      <alignment horizontal="left" vertical="top" wrapText="1"/>
    </xf>
    <xf numFmtId="0" fontId="23" fillId="26" borderId="0" xfId="0" applyFont="1" applyFill="1"/>
    <xf numFmtId="0" fontId="34" fillId="0" borderId="10" xfId="0" applyFont="1" applyBorder="1"/>
    <xf numFmtId="0" fontId="34" fillId="27" borderId="10" xfId="0" applyFont="1" applyFill="1" applyBorder="1"/>
    <xf numFmtId="164" fontId="37" fillId="25" borderId="11" xfId="0" applyNumberFormat="1" applyFont="1" applyFill="1" applyBorder="1" applyAlignment="1">
      <alignment horizontal="center" vertical="center" wrapText="1"/>
    </xf>
    <xf numFmtId="164" fontId="34" fillId="24" borderId="11" xfId="0" applyNumberFormat="1" applyFont="1" applyFill="1" applyBorder="1" applyAlignment="1">
      <alignment horizontal="center" vertical="center" wrapText="1"/>
    </xf>
    <xf numFmtId="164" fontId="24" fillId="24" borderId="11" xfId="0" applyNumberFormat="1" applyFont="1" applyFill="1" applyBorder="1" applyAlignment="1">
      <alignment horizontal="right" wrapText="1"/>
    </xf>
    <xf numFmtId="164" fontId="24" fillId="24" borderId="11" xfId="0" applyNumberFormat="1" applyFont="1" applyFill="1" applyBorder="1" applyAlignment="1">
      <alignment horizontal="right"/>
    </xf>
    <xf numFmtId="164" fontId="40" fillId="24" borderId="11" xfId="0" applyNumberFormat="1" applyFont="1" applyFill="1" applyBorder="1" applyAlignment="1">
      <alignment horizontal="right" vertical="center"/>
    </xf>
    <xf numFmtId="164" fontId="24" fillId="24" borderId="11" xfId="0" applyNumberFormat="1" applyFont="1" applyFill="1" applyBorder="1" applyAlignment="1">
      <alignment horizontal="right" vertical="center" wrapText="1"/>
    </xf>
    <xf numFmtId="165" fontId="24" fillId="24" borderId="11" xfId="0" applyNumberFormat="1" applyFont="1" applyFill="1" applyBorder="1" applyAlignment="1">
      <alignment horizontal="right" vertical="center" wrapText="1"/>
    </xf>
    <xf numFmtId="165" fontId="24" fillId="24" borderId="14" xfId="0" applyNumberFormat="1" applyFont="1" applyFill="1" applyBorder="1" applyAlignment="1">
      <alignment horizontal="right" vertical="center"/>
    </xf>
    <xf numFmtId="0" fontId="34" fillId="24" borderId="11" xfId="0" applyFont="1" applyFill="1" applyBorder="1"/>
    <xf numFmtId="165" fontId="24" fillId="24" borderId="15" xfId="0" applyNumberFormat="1" applyFont="1" applyFill="1" applyBorder="1" applyAlignment="1">
      <alignment horizontal="right" vertical="center" wrapText="1"/>
    </xf>
    <xf numFmtId="164" fontId="34" fillId="0" borderId="11" xfId="0" applyNumberFormat="1" applyFont="1" applyBorder="1"/>
    <xf numFmtId="165" fontId="24" fillId="0" borderId="11" xfId="0" applyNumberFormat="1" applyFont="1" applyFill="1" applyBorder="1" applyAlignment="1">
      <alignment vertical="center"/>
    </xf>
    <xf numFmtId="0" fontId="25" fillId="27" borderId="10" xfId="0" applyFont="1" applyFill="1" applyBorder="1" applyAlignment="1">
      <alignment horizontal="left" vertical="center" wrapText="1"/>
    </xf>
    <xf numFmtId="164" fontId="25" fillId="27" borderId="0" xfId="0" applyNumberFormat="1" applyFont="1" applyFill="1" applyBorder="1" applyAlignment="1">
      <alignment horizontal="right" wrapText="1"/>
    </xf>
    <xf numFmtId="165" fontId="25" fillId="27" borderId="11" xfId="0" applyNumberFormat="1" applyFont="1" applyFill="1" applyBorder="1" applyAlignment="1">
      <alignment horizontal="right" vertical="center" wrapText="1"/>
    </xf>
    <xf numFmtId="164" fontId="37" fillId="27" borderId="11" xfId="0" applyNumberFormat="1" applyFont="1" applyFill="1" applyBorder="1"/>
    <xf numFmtId="2" fontId="34" fillId="27" borderId="10" xfId="0" applyNumberFormat="1" applyFont="1" applyFill="1" applyBorder="1"/>
    <xf numFmtId="164" fontId="34" fillId="27" borderId="10" xfId="0" applyNumberFormat="1" applyFont="1" applyFill="1" applyBorder="1"/>
    <xf numFmtId="164" fontId="34" fillId="24" borderId="11" xfId="0" applyNumberFormat="1" applyFont="1" applyFill="1" applyBorder="1" applyAlignment="1">
      <alignment vertical="top"/>
    </xf>
    <xf numFmtId="164" fontId="34" fillId="0" borderId="10" xfId="0" applyNumberFormat="1" applyFont="1" applyBorder="1"/>
    <xf numFmtId="164" fontId="37" fillId="25" borderId="11" xfId="0" applyNumberFormat="1" applyFont="1" applyFill="1" applyBorder="1" applyAlignment="1">
      <alignment horizontal="right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justify" vertical="top" wrapText="1"/>
    </xf>
    <xf numFmtId="2" fontId="37" fillId="0" borderId="35" xfId="0" applyNumberFormat="1" applyFont="1" applyBorder="1" applyAlignment="1">
      <alignment horizontal="center" vertical="center" wrapText="1"/>
    </xf>
    <xf numFmtId="0" fontId="37" fillId="0" borderId="35" xfId="0" applyFont="1" applyBorder="1" applyAlignment="1">
      <alignment horizontal="justify" vertical="center" wrapText="1"/>
    </xf>
    <xf numFmtId="164" fontId="37" fillId="0" borderId="17" xfId="0" applyNumberFormat="1" applyFont="1" applyBorder="1" applyAlignment="1">
      <alignment horizontal="center" vertical="center" wrapText="1"/>
    </xf>
    <xf numFmtId="164" fontId="37" fillId="0" borderId="18" xfId="0" applyNumberFormat="1" applyFont="1" applyBorder="1" applyAlignment="1">
      <alignment horizontal="center" vertical="center" wrapText="1"/>
    </xf>
    <xf numFmtId="164" fontId="37" fillId="0" borderId="33" xfId="0" applyNumberFormat="1" applyFont="1" applyBorder="1" applyAlignment="1">
      <alignment horizontal="center" vertical="center" wrapText="1"/>
    </xf>
    <xf numFmtId="164" fontId="37" fillId="0" borderId="19" xfId="0" applyNumberFormat="1" applyFont="1" applyBorder="1" applyAlignment="1">
      <alignment horizontal="center" vertical="center" wrapText="1"/>
    </xf>
    <xf numFmtId="164" fontId="37" fillId="0" borderId="35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7" fillId="0" borderId="20" xfId="0" applyNumberFormat="1" applyFont="1" applyBorder="1" applyAlignment="1">
      <alignment horizontal="center" vertical="center" wrapText="1"/>
    </xf>
    <xf numFmtId="0" fontId="34" fillId="26" borderId="29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164" fontId="36" fillId="0" borderId="0" xfId="0" applyNumberFormat="1" applyFont="1" applyAlignment="1">
      <alignment horizontal="left"/>
    </xf>
    <xf numFmtId="0" fontId="34" fillId="0" borderId="0" xfId="0" applyFont="1" applyAlignment="1">
      <alignment horizontal="left"/>
    </xf>
    <xf numFmtId="164" fontId="37" fillId="0" borderId="0" xfId="0" applyNumberFormat="1" applyFont="1" applyAlignment="1">
      <alignment horizontal="left"/>
    </xf>
    <xf numFmtId="0" fontId="40" fillId="26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42" fillId="0" borderId="0" xfId="0" applyFont="1"/>
    <xf numFmtId="49" fontId="31" fillId="0" borderId="10" xfId="37" applyNumberFormat="1" applyFont="1" applyFill="1" applyBorder="1" applyAlignment="1">
      <alignment horizontal="left" vertical="top" wrapText="1"/>
    </xf>
    <xf numFmtId="0" fontId="31" fillId="0" borderId="11" xfId="37" applyFont="1" applyFill="1" applyBorder="1" applyAlignment="1">
      <alignment horizontal="left" vertical="top" wrapText="1"/>
    </xf>
    <xf numFmtId="0" fontId="43" fillId="0" borderId="10" xfId="0" applyFont="1" applyBorder="1" applyAlignment="1">
      <alignment horizontal="left" vertical="top" wrapText="1"/>
    </xf>
    <xf numFmtId="0" fontId="42" fillId="0" borderId="10" xfId="0" applyFont="1" applyBorder="1" applyAlignment="1">
      <alignment horizontal="left" vertical="top" wrapText="1"/>
    </xf>
    <xf numFmtId="0" fontId="42" fillId="0" borderId="10" xfId="0" applyFont="1" applyBorder="1"/>
    <xf numFmtId="49" fontId="31" fillId="0" borderId="10" xfId="0" applyNumberFormat="1" applyFont="1" applyBorder="1" applyAlignment="1">
      <alignment horizontal="left" vertical="top" wrapText="1"/>
    </xf>
    <xf numFmtId="0" fontId="44" fillId="0" borderId="16" xfId="0" applyFont="1" applyBorder="1" applyAlignment="1">
      <alignment horizontal="left" vertical="top" wrapText="1"/>
    </xf>
    <xf numFmtId="0" fontId="44" fillId="26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top" wrapText="1"/>
    </xf>
    <xf numFmtId="0" fontId="27" fillId="0" borderId="10" xfId="0" applyFont="1" applyBorder="1"/>
    <xf numFmtId="0" fontId="27" fillId="0" borderId="21" xfId="0" applyFont="1" applyBorder="1" applyAlignment="1">
      <alignment horizontal="left" vertical="top" wrapText="1"/>
    </xf>
    <xf numFmtId="0" fontId="44" fillId="0" borderId="22" xfId="0" applyFont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14" xfId="0" applyNumberFormat="1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0" fontId="44" fillId="26" borderId="16" xfId="0" applyFont="1" applyFill="1" applyBorder="1" applyAlignment="1">
      <alignment horizontal="left" vertical="top" wrapText="1"/>
    </xf>
    <xf numFmtId="49" fontId="27" fillId="0" borderId="22" xfId="0" applyNumberFormat="1" applyFont="1" applyBorder="1" applyAlignment="1">
      <alignment horizontal="left" vertical="top" wrapText="1"/>
    </xf>
    <xf numFmtId="0" fontId="27" fillId="26" borderId="21" xfId="0" applyFont="1" applyFill="1" applyBorder="1" applyAlignment="1">
      <alignment horizontal="left" vertical="top" wrapText="1"/>
    </xf>
    <xf numFmtId="49" fontId="31" fillId="0" borderId="22" xfId="37" applyNumberFormat="1" applyFont="1" applyFill="1" applyBorder="1" applyAlignment="1">
      <alignment horizontal="left" vertical="top" wrapText="1"/>
    </xf>
    <xf numFmtId="0" fontId="44" fillId="0" borderId="10" xfId="0" applyFont="1" applyFill="1" applyBorder="1" applyAlignment="1">
      <alignment horizontal="left" vertical="top" wrapText="1"/>
    </xf>
    <xf numFmtId="0" fontId="34" fillId="26" borderId="0" xfId="0" applyFont="1" applyFill="1"/>
    <xf numFmtId="0" fontId="37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wrapText="1"/>
    </xf>
    <xf numFmtId="49" fontId="22" fillId="26" borderId="10" xfId="0" applyNumberFormat="1" applyFont="1" applyFill="1" applyBorder="1" applyAlignment="1">
      <alignment vertical="center" wrapText="1"/>
    </xf>
    <xf numFmtId="49" fontId="40" fillId="26" borderId="10" xfId="0" applyNumberFormat="1" applyFont="1" applyFill="1" applyBorder="1" applyAlignment="1">
      <alignment horizontal="center" vertical="center"/>
    </xf>
    <xf numFmtId="0" fontId="40" fillId="26" borderId="10" xfId="0" applyFont="1" applyFill="1" applyBorder="1" applyAlignment="1">
      <alignment horizontal="left" vertical="center" wrapText="1"/>
    </xf>
    <xf numFmtId="0" fontId="40" fillId="26" borderId="10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 wrapText="1"/>
    </xf>
    <xf numFmtId="49" fontId="40" fillId="26" borderId="16" xfId="0" applyNumberFormat="1" applyFont="1" applyFill="1" applyBorder="1" applyAlignment="1">
      <alignment horizontal="center" vertical="center"/>
    </xf>
    <xf numFmtId="0" fontId="40" fillId="26" borderId="16" xfId="0" applyFont="1" applyFill="1" applyBorder="1" applyAlignment="1">
      <alignment horizontal="left" vertical="center" wrapText="1"/>
    </xf>
    <xf numFmtId="0" fontId="40" fillId="26" borderId="16" xfId="0" applyFont="1" applyFill="1" applyBorder="1" applyAlignment="1">
      <alignment horizontal="center" vertical="center"/>
    </xf>
    <xf numFmtId="0" fontId="34" fillId="26" borderId="12" xfId="0" applyFont="1" applyFill="1" applyBorder="1"/>
    <xf numFmtId="0" fontId="34" fillId="26" borderId="10" xfId="0" applyFont="1" applyFill="1" applyBorder="1"/>
    <xf numFmtId="0" fontId="34" fillId="26" borderId="10" xfId="0" applyFont="1" applyFill="1" applyBorder="1" applyAlignment="1">
      <alignment vertical="top"/>
    </xf>
    <xf numFmtId="164" fontId="34" fillId="26" borderId="10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center" vertical="center"/>
    </xf>
    <xf numFmtId="165" fontId="34" fillId="26" borderId="10" xfId="0" applyNumberFormat="1" applyFont="1" applyFill="1" applyBorder="1" applyAlignment="1">
      <alignment horizontal="center" vertical="center"/>
    </xf>
    <xf numFmtId="4" fontId="34" fillId="26" borderId="10" xfId="0" applyNumberFormat="1" applyFont="1" applyFill="1" applyBorder="1" applyAlignment="1">
      <alignment horizontal="center" vertical="center"/>
    </xf>
    <xf numFmtId="164" fontId="34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Alignment="1">
      <alignment wrapText="1"/>
    </xf>
    <xf numFmtId="0" fontId="34" fillId="26" borderId="10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42" fillId="26" borderId="16" xfId="0" applyFont="1" applyFill="1" applyBorder="1" applyAlignment="1">
      <alignment horizontal="left" vertical="top" wrapText="1"/>
    </xf>
    <xf numFmtId="0" fontId="34" fillId="26" borderId="16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/>
    </xf>
    <xf numFmtId="0" fontId="34" fillId="0" borderId="10" xfId="0" applyFont="1" applyFill="1" applyBorder="1" applyAlignment="1">
      <alignment horizontal="left" vertical="top" wrapText="1"/>
    </xf>
    <xf numFmtId="164" fontId="34" fillId="0" borderId="10" xfId="0" applyNumberFormat="1" applyFont="1" applyFill="1" applyBorder="1" applyAlignment="1">
      <alignment horizontal="left" vertical="top" wrapText="1"/>
    </xf>
    <xf numFmtId="0" fontId="34" fillId="0" borderId="12" xfId="0" applyFont="1" applyFill="1" applyBorder="1"/>
    <xf numFmtId="0" fontId="34" fillId="0" borderId="10" xfId="0" applyFont="1" applyFill="1" applyBorder="1" applyAlignment="1">
      <alignment wrapText="1"/>
    </xf>
    <xf numFmtId="2" fontId="34" fillId="26" borderId="10" xfId="0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top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left" vertical="top" wrapText="1"/>
    </xf>
    <xf numFmtId="49" fontId="27" fillId="0" borderId="10" xfId="0" applyNumberFormat="1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10" xfId="37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49" fontId="27" fillId="0" borderId="10" xfId="0" applyNumberFormat="1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1" fontId="27" fillId="0" borderId="10" xfId="0" applyNumberFormat="1" applyFont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26" borderId="10" xfId="0" applyFont="1" applyFill="1" applyBorder="1" applyAlignment="1">
      <alignment horizontal="left" vertical="top" wrapText="1"/>
    </xf>
    <xf numFmtId="0" fontId="27" fillId="26" borderId="22" xfId="0" applyFont="1" applyFill="1" applyBorder="1" applyAlignment="1">
      <alignment horizontal="left" vertical="top" wrapText="1"/>
    </xf>
    <xf numFmtId="0" fontId="27" fillId="26" borderId="16" xfId="0" applyFont="1" applyFill="1" applyBorder="1" applyAlignment="1">
      <alignment horizontal="left" vertical="top" wrapText="1"/>
    </xf>
    <xf numFmtId="49" fontId="27" fillId="26" borderId="10" xfId="0" applyNumberFormat="1" applyFont="1" applyFill="1" applyBorder="1" applyAlignment="1">
      <alignment horizontal="left" vertical="top" wrapText="1"/>
    </xf>
    <xf numFmtId="49" fontId="27" fillId="0" borderId="10" xfId="37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vertical="top"/>
    </xf>
    <xf numFmtId="164" fontId="34" fillId="0" borderId="0" xfId="0" applyNumberFormat="1" applyFont="1" applyAlignment="1">
      <alignment horizontal="left"/>
    </xf>
    <xf numFmtId="0" fontId="34" fillId="26" borderId="10" xfId="0" applyFont="1" applyFill="1" applyBorder="1" applyAlignment="1">
      <alignment horizontal="left" vertical="top" wrapText="1"/>
    </xf>
    <xf numFmtId="49" fontId="27" fillId="0" borderId="21" xfId="37" applyNumberFormat="1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49" fontId="27" fillId="0" borderId="21" xfId="0" applyNumberFormat="1" applyFont="1" applyFill="1" applyBorder="1" applyAlignment="1">
      <alignment horizontal="left" vertical="top" wrapText="1"/>
    </xf>
    <xf numFmtId="1" fontId="27" fillId="0" borderId="21" xfId="0" applyNumberFormat="1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44" fillId="0" borderId="16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center"/>
    </xf>
    <xf numFmtId="0" fontId="34" fillId="0" borderId="10" xfId="0" applyFont="1" applyBorder="1" applyAlignment="1">
      <alignment horizontal="left" vertical="top" wrapText="1"/>
    </xf>
    <xf numFmtId="0" fontId="34" fillId="0" borderId="0" xfId="0" applyFont="1" applyAlignment="1">
      <alignment wrapText="1"/>
    </xf>
    <xf numFmtId="0" fontId="34" fillId="0" borderId="22" xfId="0" applyFont="1" applyBorder="1" applyAlignment="1">
      <alignment horizontal="left" vertical="top" wrapText="1"/>
    </xf>
    <xf numFmtId="0" fontId="34" fillId="0" borderId="10" xfId="0" applyFont="1" applyBorder="1" applyAlignment="1">
      <alignment vertical="top" wrapText="1"/>
    </xf>
    <xf numFmtId="0" fontId="34" fillId="26" borderId="16" xfId="0" applyFont="1" applyFill="1" applyBorder="1" applyAlignment="1">
      <alignment vertical="top" wrapText="1"/>
    </xf>
    <xf numFmtId="165" fontId="34" fillId="26" borderId="16" xfId="0" applyNumberFormat="1" applyFont="1" applyFill="1" applyBorder="1" applyAlignment="1">
      <alignment horizontal="center" vertical="center"/>
    </xf>
    <xf numFmtId="165" fontId="24" fillId="0" borderId="16" xfId="0" applyNumberFormat="1" applyFont="1" applyFill="1" applyBorder="1" applyAlignment="1">
      <alignment horizontal="center" vertical="center"/>
    </xf>
    <xf numFmtId="49" fontId="34" fillId="0" borderId="10" xfId="0" applyNumberFormat="1" applyFont="1" applyBorder="1" applyAlignment="1">
      <alignment horizontal="left" vertical="top" wrapText="1"/>
    </xf>
    <xf numFmtId="0" fontId="35" fillId="0" borderId="28" xfId="0" applyFont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22" xfId="0" applyFont="1" applyFill="1" applyBorder="1" applyAlignment="1">
      <alignment horizontal="left" vertical="center" wrapText="1"/>
    </xf>
    <xf numFmtId="49" fontId="31" fillId="0" borderId="16" xfId="37" applyNumberFormat="1" applyFont="1" applyFill="1" applyBorder="1" applyAlignment="1">
      <alignment horizontal="left" vertical="top" wrapText="1"/>
    </xf>
    <xf numFmtId="0" fontId="27" fillId="0" borderId="16" xfId="0" applyFont="1" applyBorder="1"/>
    <xf numFmtId="0" fontId="31" fillId="0" borderId="10" xfId="37" applyFont="1" applyFill="1" applyBorder="1" applyAlignment="1">
      <alignment horizontal="left" vertical="top" wrapText="1"/>
    </xf>
    <xf numFmtId="0" fontId="27" fillId="0" borderId="0" xfId="0" applyFont="1" applyAlignment="1">
      <alignment wrapText="1"/>
    </xf>
    <xf numFmtId="0" fontId="34" fillId="0" borderId="10" xfId="37" applyFont="1" applyFill="1" applyBorder="1" applyAlignment="1">
      <alignment horizontal="left" vertical="top" wrapText="1"/>
    </xf>
    <xf numFmtId="0" fontId="27" fillId="0" borderId="10" xfId="0" applyFont="1" applyBorder="1" applyAlignment="1">
      <alignment wrapText="1"/>
    </xf>
    <xf numFmtId="0" fontId="34" fillId="0" borderId="27" xfId="0" applyFont="1" applyBorder="1" applyAlignment="1">
      <alignment horizontal="left" vertical="top" wrapText="1"/>
    </xf>
    <xf numFmtId="0" fontId="31" fillId="26" borderId="14" xfId="0" applyFont="1" applyFill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/>
    </xf>
    <xf numFmtId="0" fontId="37" fillId="0" borderId="0" xfId="0" applyFont="1" applyAlignment="1">
      <alignment horizontal="left"/>
    </xf>
    <xf numFmtId="0" fontId="0" fillId="0" borderId="0" xfId="0" applyBorder="1"/>
    <xf numFmtId="164" fontId="36" fillId="0" borderId="0" xfId="0" applyNumberFormat="1" applyFont="1" applyBorder="1"/>
    <xf numFmtId="164" fontId="0" fillId="0" borderId="0" xfId="0" applyNumberFormat="1" applyBorder="1"/>
    <xf numFmtId="0" fontId="0" fillId="0" borderId="0" xfId="0" applyFont="1" applyBorder="1"/>
    <xf numFmtId="0" fontId="0" fillId="0" borderId="11" xfId="0" applyBorder="1" applyAlignment="1">
      <alignment vertical="top"/>
    </xf>
    <xf numFmtId="0" fontId="35" fillId="26" borderId="38" xfId="0" applyFont="1" applyFill="1" applyBorder="1" applyAlignment="1">
      <alignment vertical="top" wrapText="1"/>
    </xf>
    <xf numFmtId="0" fontId="35" fillId="26" borderId="39" xfId="0" applyFont="1" applyFill="1" applyBorder="1" applyAlignment="1">
      <alignment vertical="top" wrapText="1"/>
    </xf>
    <xf numFmtId="0" fontId="34" fillId="0" borderId="24" xfId="0" applyFont="1" applyBorder="1" applyAlignment="1">
      <alignment vertical="top" wrapText="1"/>
    </xf>
    <xf numFmtId="9" fontId="34" fillId="26" borderId="10" xfId="0" applyNumberFormat="1" applyFont="1" applyFill="1" applyBorder="1" applyAlignment="1">
      <alignment vertical="top" wrapText="1"/>
    </xf>
    <xf numFmtId="0" fontId="0" fillId="0" borderId="0" xfId="0" applyFill="1" applyBorder="1"/>
    <xf numFmtId="0" fontId="0" fillId="0" borderId="10" xfId="0" applyBorder="1" applyAlignment="1">
      <alignment wrapText="1"/>
    </xf>
    <xf numFmtId="14" fontId="0" fillId="0" borderId="10" xfId="0" applyNumberFormat="1" applyBorder="1"/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0" fillId="0" borderId="11" xfId="0" applyBorder="1"/>
    <xf numFmtId="0" fontId="47" fillId="0" borderId="42" xfId="0" applyFont="1" applyBorder="1" applyAlignment="1">
      <alignment horizontal="center" vertical="center" wrapText="1"/>
    </xf>
    <xf numFmtId="0" fontId="47" fillId="0" borderId="10" xfId="0" applyFont="1" applyBorder="1" applyAlignment="1">
      <alignment vertical="top" wrapText="1"/>
    </xf>
    <xf numFmtId="14" fontId="47" fillId="0" borderId="10" xfId="0" applyNumberFormat="1" applyFont="1" applyBorder="1" applyAlignment="1">
      <alignment horizontal="center" vertical="top"/>
    </xf>
    <xf numFmtId="0" fontId="47" fillId="0" borderId="10" xfId="0" applyFont="1" applyBorder="1" applyAlignment="1">
      <alignment horizontal="center" vertical="top"/>
    </xf>
    <xf numFmtId="0" fontId="47" fillId="0" borderId="10" xfId="0" applyFont="1" applyBorder="1" applyAlignment="1">
      <alignment horizontal="center" vertical="top" wrapText="1"/>
    </xf>
    <xf numFmtId="2" fontId="40" fillId="26" borderId="10" xfId="0" applyNumberFormat="1" applyFont="1" applyFill="1" applyBorder="1" applyAlignment="1">
      <alignment horizontal="center" vertical="center"/>
    </xf>
    <xf numFmtId="0" fontId="0" fillId="0" borderId="10" xfId="0" applyFill="1" applyBorder="1"/>
    <xf numFmtId="49" fontId="0" fillId="0" borderId="10" xfId="0" applyNumberFormat="1" applyBorder="1"/>
    <xf numFmtId="0" fontId="35" fillId="0" borderId="10" xfId="0" applyFont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44" fillId="0" borderId="16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center"/>
    </xf>
    <xf numFmtId="49" fontId="34" fillId="26" borderId="10" xfId="0" applyNumberFormat="1" applyFont="1" applyFill="1" applyBorder="1" applyAlignment="1">
      <alignment horizontal="center" vertical="center"/>
    </xf>
    <xf numFmtId="0" fontId="40" fillId="0" borderId="16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49" fontId="37" fillId="26" borderId="11" xfId="0" applyNumberFormat="1" applyFont="1" applyFill="1" applyBorder="1" applyAlignment="1">
      <alignment horizontal="left" vertical="top" wrapText="1"/>
    </xf>
    <xf numFmtId="0" fontId="34" fillId="26" borderId="12" xfId="0" applyFont="1" applyFill="1" applyBorder="1" applyAlignment="1">
      <alignment horizontal="left" vertical="top" wrapText="1"/>
    </xf>
    <xf numFmtId="0" fontId="34" fillId="26" borderId="25" xfId="0" applyFont="1" applyFill="1" applyBorder="1" applyAlignment="1">
      <alignment horizontal="left" vertical="top" wrapText="1"/>
    </xf>
    <xf numFmtId="49" fontId="40" fillId="26" borderId="16" xfId="0" applyNumberFormat="1" applyFont="1" applyFill="1" applyBorder="1" applyAlignment="1">
      <alignment horizontal="center" vertical="center"/>
    </xf>
    <xf numFmtId="49" fontId="40" fillId="26" borderId="21" xfId="0" applyNumberFormat="1" applyFont="1" applyFill="1" applyBorder="1" applyAlignment="1">
      <alignment horizontal="center" vertical="center"/>
    </xf>
    <xf numFmtId="49" fontId="40" fillId="26" borderId="22" xfId="0" applyNumberFormat="1" applyFont="1" applyFill="1" applyBorder="1" applyAlignment="1">
      <alignment horizontal="center" vertical="center"/>
    </xf>
    <xf numFmtId="49" fontId="37" fillId="26" borderId="16" xfId="0" applyNumberFormat="1" applyFont="1" applyFill="1" applyBorder="1" applyAlignment="1">
      <alignment horizontal="left" vertical="top" wrapText="1"/>
    </xf>
    <xf numFmtId="0" fontId="0" fillId="26" borderId="21" xfId="0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164" fontId="34" fillId="26" borderId="16" xfId="0" applyNumberFormat="1" applyFont="1" applyFill="1" applyBorder="1" applyAlignment="1">
      <alignment horizontal="center" vertical="top" wrapText="1"/>
    </xf>
    <xf numFmtId="164" fontId="34" fillId="26" borderId="22" xfId="0" applyNumberFormat="1" applyFont="1" applyFill="1" applyBorder="1" applyAlignment="1">
      <alignment horizontal="center" vertical="top" wrapText="1"/>
    </xf>
    <xf numFmtId="0" fontId="34" fillId="26" borderId="16" xfId="0" applyFont="1" applyFill="1" applyBorder="1" applyAlignment="1">
      <alignment horizontal="left" vertical="top" wrapText="1"/>
    </xf>
    <xf numFmtId="0" fontId="34" fillId="26" borderId="22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2" fillId="26" borderId="10" xfId="0" applyFont="1" applyFill="1" applyBorder="1" applyAlignment="1">
      <alignment horizontal="center" vertical="top" wrapText="1"/>
    </xf>
    <xf numFmtId="0" fontId="37" fillId="26" borderId="1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37" fillId="26" borderId="11" xfId="0" applyFont="1" applyFill="1" applyBorder="1" applyAlignment="1">
      <alignment horizontal="center" vertical="top" wrapText="1"/>
    </xf>
    <xf numFmtId="0" fontId="37" fillId="26" borderId="12" xfId="0" applyFont="1" applyFill="1" applyBorder="1" applyAlignment="1">
      <alignment horizontal="center" vertical="top" wrapText="1"/>
    </xf>
    <xf numFmtId="0" fontId="37" fillId="26" borderId="25" xfId="0" applyFont="1" applyFill="1" applyBorder="1" applyAlignment="1">
      <alignment horizontal="center" vertical="top" wrapText="1"/>
    </xf>
    <xf numFmtId="0" fontId="37" fillId="26" borderId="16" xfId="0" applyFont="1" applyFill="1" applyBorder="1" applyAlignment="1">
      <alignment horizontal="center" wrapText="1"/>
    </xf>
    <xf numFmtId="0" fontId="37" fillId="26" borderId="21" xfId="0" applyFont="1" applyFill="1" applyBorder="1" applyAlignment="1">
      <alignment horizontal="center" wrapText="1"/>
    </xf>
    <xf numFmtId="0" fontId="37" fillId="26" borderId="22" xfId="0" applyFont="1" applyFill="1" applyBorder="1" applyAlignment="1">
      <alignment horizontal="center" wrapText="1"/>
    </xf>
    <xf numFmtId="0" fontId="34" fillId="26" borderId="16" xfId="0" applyFont="1" applyFill="1" applyBorder="1" applyAlignment="1">
      <alignment horizontal="center"/>
    </xf>
    <xf numFmtId="0" fontId="34" fillId="26" borderId="22" xfId="0" applyFont="1" applyFill="1" applyBorder="1" applyAlignment="1">
      <alignment horizontal="center"/>
    </xf>
    <xf numFmtId="49" fontId="22" fillId="26" borderId="16" xfId="0" applyNumberFormat="1" applyFont="1" applyFill="1" applyBorder="1" applyAlignment="1">
      <alignment horizontal="left" vertical="top" wrapText="1"/>
    </xf>
    <xf numFmtId="49" fontId="22" fillId="26" borderId="21" xfId="0" applyNumberFormat="1" applyFont="1" applyFill="1" applyBorder="1" applyAlignment="1">
      <alignment horizontal="left" vertical="top" wrapText="1"/>
    </xf>
    <xf numFmtId="49" fontId="22" fillId="26" borderId="14" xfId="0" applyNumberFormat="1" applyFont="1" applyFill="1" applyBorder="1" applyAlignment="1">
      <alignment horizontal="left" vertical="top" wrapText="1"/>
    </xf>
    <xf numFmtId="49" fontId="22" fillId="26" borderId="23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vertical="top"/>
    </xf>
    <xf numFmtId="0" fontId="37" fillId="26" borderId="10" xfId="0" applyFont="1" applyFill="1" applyBorder="1" applyAlignment="1">
      <alignment horizontal="left" vertical="top" wrapText="1"/>
    </xf>
    <xf numFmtId="0" fontId="37" fillId="26" borderId="23" xfId="0" applyFont="1" applyFill="1" applyBorder="1" applyAlignment="1">
      <alignment horizontal="center" vertical="top" wrapText="1"/>
    </xf>
    <xf numFmtId="0" fontId="37" fillId="26" borderId="0" xfId="0" applyFont="1" applyFill="1" applyBorder="1" applyAlignment="1">
      <alignment horizontal="center" vertical="top" wrapText="1"/>
    </xf>
    <xf numFmtId="0" fontId="37" fillId="26" borderId="24" xfId="0" applyFont="1" applyFill="1" applyBorder="1" applyAlignment="1">
      <alignment horizontal="center" vertical="top" wrapText="1"/>
    </xf>
    <xf numFmtId="49" fontId="27" fillId="26" borderId="16" xfId="0" applyNumberFormat="1" applyFont="1" applyFill="1" applyBorder="1" applyAlignment="1">
      <alignment horizontal="left" vertical="top" wrapText="1"/>
    </xf>
    <xf numFmtId="49" fontId="48" fillId="26" borderId="21" xfId="0" applyNumberFormat="1" applyFont="1" applyFill="1" applyBorder="1" applyAlignment="1">
      <alignment horizontal="left" vertical="top" wrapText="1"/>
    </xf>
    <xf numFmtId="49" fontId="48" fillId="26" borderId="22" xfId="0" applyNumberFormat="1" applyFont="1" applyFill="1" applyBorder="1" applyAlignment="1">
      <alignment horizontal="left" vertical="top" wrapText="1"/>
    </xf>
    <xf numFmtId="0" fontId="27" fillId="0" borderId="16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48" fillId="0" borderId="16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27" fillId="0" borderId="16" xfId="0" applyFont="1" applyBorder="1" applyAlignment="1">
      <alignment horizontal="center"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/>
    </xf>
    <xf numFmtId="0" fontId="27" fillId="0" borderId="22" xfId="0" applyFont="1" applyBorder="1" applyAlignment="1">
      <alignment horizontal="center" vertical="top"/>
    </xf>
    <xf numFmtId="49" fontId="27" fillId="26" borderId="16" xfId="0" applyNumberFormat="1" applyFont="1" applyFill="1" applyBorder="1" applyAlignment="1">
      <alignment horizontal="center" vertical="top" wrapText="1"/>
    </xf>
    <xf numFmtId="49" fontId="48" fillId="26" borderId="22" xfId="0" applyNumberFormat="1" applyFont="1" applyFill="1" applyBorder="1" applyAlignment="1">
      <alignment horizontal="center" vertical="top" wrapText="1"/>
    </xf>
    <xf numFmtId="0" fontId="27" fillId="0" borderId="16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49" fontId="27" fillId="0" borderId="16" xfId="0" applyNumberFormat="1" applyFont="1" applyBorder="1" applyAlignment="1">
      <alignment horizontal="center" vertical="top" wrapText="1"/>
    </xf>
    <xf numFmtId="49" fontId="27" fillId="0" borderId="22" xfId="0" applyNumberFormat="1" applyFont="1" applyBorder="1" applyAlignment="1">
      <alignment horizontal="center" vertical="top" wrapText="1"/>
    </xf>
    <xf numFmtId="1" fontId="27" fillId="0" borderId="16" xfId="0" applyNumberFormat="1" applyFont="1" applyBorder="1" applyAlignment="1">
      <alignment horizontal="center" vertical="top" wrapText="1"/>
    </xf>
    <xf numFmtId="1" fontId="27" fillId="0" borderId="22" xfId="0" applyNumberFormat="1" applyFont="1" applyBorder="1" applyAlignment="1">
      <alignment horizontal="center" vertical="top" wrapText="1"/>
    </xf>
    <xf numFmtId="0" fontId="27" fillId="0" borderId="16" xfId="37" applyFont="1" applyFill="1" applyBorder="1" applyAlignment="1">
      <alignment horizontal="left" vertical="top" wrapText="1"/>
    </xf>
    <xf numFmtId="0" fontId="27" fillId="0" borderId="22" xfId="37" applyFont="1" applyFill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49" fontId="27" fillId="0" borderId="16" xfId="0" applyNumberFormat="1" applyFont="1" applyFill="1" applyBorder="1" applyAlignment="1">
      <alignment horizontal="left" vertical="top" wrapText="1"/>
    </xf>
    <xf numFmtId="49" fontId="27" fillId="0" borderId="22" xfId="0" applyNumberFormat="1" applyFont="1" applyFill="1" applyBorder="1" applyAlignment="1">
      <alignment horizontal="left" vertical="top" wrapText="1"/>
    </xf>
    <xf numFmtId="49" fontId="27" fillId="0" borderId="21" xfId="0" applyNumberFormat="1" applyFont="1" applyFill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22" xfId="0" applyNumberFormat="1" applyFont="1" applyBorder="1" applyAlignment="1">
      <alignment horizontal="left" vertical="top" wrapText="1"/>
    </xf>
    <xf numFmtId="1" fontId="27" fillId="0" borderId="16" xfId="0" applyNumberFormat="1" applyFont="1" applyBorder="1" applyAlignment="1">
      <alignment horizontal="left" vertical="top" wrapText="1"/>
    </xf>
    <xf numFmtId="1" fontId="27" fillId="0" borderId="22" xfId="0" applyNumberFormat="1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  <xf numFmtId="49" fontId="27" fillId="0" borderId="21" xfId="0" applyNumberFormat="1" applyFont="1" applyBorder="1" applyAlignment="1">
      <alignment horizontal="left" vertical="top" wrapText="1"/>
    </xf>
    <xf numFmtId="1" fontId="27" fillId="0" borderId="21" xfId="0" applyNumberFormat="1" applyFont="1" applyBorder="1" applyAlignment="1">
      <alignment horizontal="left" vertical="top" wrapText="1"/>
    </xf>
    <xf numFmtId="0" fontId="31" fillId="26" borderId="11" xfId="0" applyFont="1" applyFill="1" applyBorder="1" applyAlignment="1">
      <alignment horizontal="left" vertical="top" wrapText="1"/>
    </xf>
    <xf numFmtId="0" fontId="31" fillId="26" borderId="12" xfId="0" applyFont="1" applyFill="1" applyBorder="1" applyAlignment="1">
      <alignment horizontal="left" vertical="top" wrapText="1"/>
    </xf>
    <xf numFmtId="0" fontId="31" fillId="26" borderId="25" xfId="0" applyFont="1" applyFill="1" applyBorder="1" applyAlignment="1">
      <alignment horizontal="left" vertical="top" wrapText="1"/>
    </xf>
    <xf numFmtId="0" fontId="45" fillId="0" borderId="16" xfId="0" applyFont="1" applyBorder="1" applyAlignment="1">
      <alignment horizontal="left" vertical="top" wrapText="1"/>
    </xf>
    <xf numFmtId="0" fontId="45" fillId="0" borderId="21" xfId="0" applyFont="1" applyBorder="1" applyAlignment="1">
      <alignment horizontal="left" vertical="top" wrapText="1"/>
    </xf>
    <xf numFmtId="0" fontId="45" fillId="0" borderId="22" xfId="0" applyFont="1" applyBorder="1" applyAlignment="1">
      <alignment horizontal="left" vertical="top" wrapText="1"/>
    </xf>
    <xf numFmtId="0" fontId="27" fillId="26" borderId="16" xfId="0" applyFont="1" applyFill="1" applyBorder="1" applyAlignment="1">
      <alignment horizontal="center" vertical="top" wrapText="1"/>
    </xf>
    <xf numFmtId="0" fontId="27" fillId="26" borderId="21" xfId="0" applyFont="1" applyFill="1" applyBorder="1" applyAlignment="1">
      <alignment horizontal="center" vertical="top" wrapText="1"/>
    </xf>
    <xf numFmtId="0" fontId="27" fillId="26" borderId="22" xfId="0" applyFont="1" applyFill="1" applyBorder="1" applyAlignment="1">
      <alignment horizontal="center" vertical="top" wrapText="1"/>
    </xf>
    <xf numFmtId="0" fontId="31" fillId="0" borderId="21" xfId="0" applyFont="1" applyBorder="1" applyAlignment="1">
      <alignment horizontal="left" vertical="top" wrapText="1"/>
    </xf>
    <xf numFmtId="0" fontId="44" fillId="0" borderId="16" xfId="0" applyFont="1" applyBorder="1" applyAlignment="1">
      <alignment horizontal="left" vertical="top" wrapText="1"/>
    </xf>
    <xf numFmtId="0" fontId="44" fillId="0" borderId="22" xfId="0" applyFont="1" applyBorder="1" applyAlignment="1">
      <alignment horizontal="left" vertical="top" wrapText="1"/>
    </xf>
    <xf numFmtId="0" fontId="27" fillId="26" borderId="16" xfId="0" applyFont="1" applyFill="1" applyBorder="1" applyAlignment="1">
      <alignment horizontal="left" vertical="top" wrapText="1"/>
    </xf>
    <xf numFmtId="0" fontId="27" fillId="26" borderId="2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1" fillId="0" borderId="26" xfId="37" applyFont="1" applyFill="1" applyBorder="1" applyAlignment="1">
      <alignment horizontal="center"/>
    </xf>
    <xf numFmtId="0" fontId="27" fillId="0" borderId="11" xfId="37" applyFont="1" applyFill="1" applyBorder="1" applyAlignment="1">
      <alignment horizontal="left" vertical="top" wrapText="1"/>
    </xf>
    <xf numFmtId="0" fontId="27" fillId="0" borderId="12" xfId="37" applyFont="1" applyFill="1" applyBorder="1" applyAlignment="1">
      <alignment horizontal="left" vertical="top" wrapText="1"/>
    </xf>
    <xf numFmtId="0" fontId="27" fillId="0" borderId="25" xfId="37" applyFont="1" applyFill="1" applyBorder="1" applyAlignment="1">
      <alignment horizontal="left" vertical="top" wrapText="1"/>
    </xf>
    <xf numFmtId="0" fontId="42" fillId="0" borderId="0" xfId="0" applyFont="1" applyAlignment="1">
      <alignment horizontal="center" wrapText="1"/>
    </xf>
    <xf numFmtId="0" fontId="31" fillId="0" borderId="11" xfId="37" applyFont="1" applyFill="1" applyBorder="1" applyAlignment="1">
      <alignment horizontal="left" vertical="top" wrapText="1"/>
    </xf>
    <xf numFmtId="0" fontId="31" fillId="0" borderId="12" xfId="37" applyFont="1" applyFill="1" applyBorder="1" applyAlignment="1">
      <alignment horizontal="left" vertical="top" wrapText="1"/>
    </xf>
    <xf numFmtId="0" fontId="31" fillId="0" borderId="25" xfId="37" applyFont="1" applyFill="1" applyBorder="1" applyAlignment="1">
      <alignment horizontal="left" vertical="top" wrapText="1"/>
    </xf>
    <xf numFmtId="49" fontId="27" fillId="0" borderId="16" xfId="37" applyNumberFormat="1" applyFont="1" applyFill="1" applyBorder="1" applyAlignment="1">
      <alignment horizontal="left" vertical="top" wrapText="1"/>
    </xf>
    <xf numFmtId="49" fontId="27" fillId="0" borderId="21" xfId="37" applyNumberFormat="1" applyFont="1" applyFill="1" applyBorder="1" applyAlignment="1">
      <alignment horizontal="left" vertical="top" wrapText="1"/>
    </xf>
    <xf numFmtId="49" fontId="27" fillId="0" borderId="22" xfId="37" applyNumberFormat="1" applyFont="1" applyFill="1" applyBorder="1" applyAlignment="1">
      <alignment horizontal="left" vertical="top" wrapText="1"/>
    </xf>
    <xf numFmtId="49" fontId="48" fillId="26" borderId="16" xfId="0" applyNumberFormat="1" applyFont="1" applyFill="1" applyBorder="1" applyAlignment="1">
      <alignment horizontal="left" vertical="top" wrapText="1"/>
    </xf>
    <xf numFmtId="0" fontId="27" fillId="26" borderId="21" xfId="0" applyFont="1" applyFill="1" applyBorder="1" applyAlignment="1">
      <alignment horizontal="left" vertical="top" wrapText="1"/>
    </xf>
    <xf numFmtId="49" fontId="27" fillId="26" borderId="22" xfId="0" applyNumberFormat="1" applyFont="1" applyFill="1" applyBorder="1" applyAlignment="1">
      <alignment horizontal="left" vertical="top" wrapText="1"/>
    </xf>
    <xf numFmtId="0" fontId="31" fillId="26" borderId="16" xfId="0" applyFont="1" applyFill="1" applyBorder="1" applyAlignment="1">
      <alignment horizontal="left" vertical="top" wrapText="1"/>
    </xf>
    <xf numFmtId="0" fontId="31" fillId="26" borderId="21" xfId="0" applyFont="1" applyFill="1" applyBorder="1" applyAlignment="1">
      <alignment horizontal="left" vertical="top" wrapText="1"/>
    </xf>
    <xf numFmtId="0" fontId="31" fillId="26" borderId="22" xfId="0" applyFont="1" applyFill="1" applyBorder="1" applyAlignment="1">
      <alignment horizontal="left" vertical="top" wrapText="1"/>
    </xf>
    <xf numFmtId="0" fontId="34" fillId="0" borderId="23" xfId="0" applyFont="1" applyBorder="1" applyAlignment="1">
      <alignment horizontal="center"/>
    </xf>
    <xf numFmtId="164" fontId="34" fillId="0" borderId="23" xfId="0" applyNumberFormat="1" applyFont="1" applyBorder="1" applyAlignment="1">
      <alignment horizontal="center"/>
    </xf>
    <xf numFmtId="0" fontId="27" fillId="0" borderId="16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34" fillId="0" borderId="23" xfId="0" applyFont="1" applyBorder="1" applyAlignment="1">
      <alignment horizontal="left"/>
    </xf>
    <xf numFmtId="0" fontId="27" fillId="0" borderId="16" xfId="0" applyFont="1" applyFill="1" applyBorder="1" applyAlignment="1">
      <alignment horizontal="center" vertical="top" wrapText="1"/>
    </xf>
    <xf numFmtId="0" fontId="27" fillId="0" borderId="21" xfId="0" applyFont="1" applyFill="1" applyBorder="1" applyAlignment="1">
      <alignment horizontal="center" vertical="top" wrapText="1"/>
    </xf>
    <xf numFmtId="0" fontId="27" fillId="0" borderId="22" xfId="0" applyFont="1" applyFill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164" fontId="37" fillId="0" borderId="23" xfId="0" applyNumberFormat="1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49" fontId="27" fillId="26" borderId="21" xfId="0" applyNumberFormat="1" applyFont="1" applyFill="1" applyBorder="1" applyAlignment="1">
      <alignment horizontal="left" vertical="top" wrapText="1"/>
    </xf>
    <xf numFmtId="49" fontId="27" fillId="0" borderId="16" xfId="37" applyNumberFormat="1" applyFont="1" applyFill="1" applyBorder="1" applyAlignment="1">
      <alignment horizontal="center" vertical="top" wrapText="1"/>
    </xf>
    <xf numFmtId="49" fontId="27" fillId="0" borderId="22" xfId="37" applyNumberFormat="1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center" vertical="top" wrapText="1"/>
    </xf>
    <xf numFmtId="49" fontId="23" fillId="0" borderId="0" xfId="0" applyNumberFormat="1" applyFont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top"/>
    </xf>
    <xf numFmtId="0" fontId="35" fillId="0" borderId="22" xfId="0" applyFont="1" applyBorder="1" applyAlignment="1">
      <alignment horizontal="center" vertical="top"/>
    </xf>
    <xf numFmtId="0" fontId="38" fillId="0" borderId="11" xfId="0" applyFont="1" applyFill="1" applyBorder="1" applyAlignment="1">
      <alignment horizontal="center" vertical="top" wrapText="1"/>
    </xf>
    <xf numFmtId="0" fontId="38" fillId="0" borderId="12" xfId="0" applyFont="1" applyFill="1" applyBorder="1" applyAlignment="1">
      <alignment horizontal="center" vertical="top" wrapText="1"/>
    </xf>
    <xf numFmtId="0" fontId="38" fillId="0" borderId="25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22" fillId="0" borderId="0" xfId="0" applyFont="1" applyFill="1" applyAlignment="1">
      <alignment horizontal="center" wrapText="1"/>
    </xf>
    <xf numFmtId="0" fontId="35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 vertical="top" wrapText="1"/>
    </xf>
    <xf numFmtId="49" fontId="25" fillId="24" borderId="10" xfId="0" applyNumberFormat="1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left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24" borderId="10" xfId="0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center" wrapText="1"/>
    </xf>
    <xf numFmtId="0" fontId="22" fillId="0" borderId="0" xfId="28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49" fontId="23" fillId="0" borderId="0" xfId="0" applyNumberFormat="1" applyFont="1" applyFill="1"/>
    <xf numFmtId="0" fontId="39" fillId="0" borderId="0" xfId="0" applyFont="1" applyBorder="1" applyAlignment="1">
      <alignment horizontal="center" wrapText="1"/>
    </xf>
    <xf numFmtId="0" fontId="49" fillId="0" borderId="0" xfId="0" applyFont="1" applyAlignment="1">
      <alignment vertical="top"/>
    </xf>
    <xf numFmtId="0" fontId="50" fillId="0" borderId="0" xfId="0" applyFont="1" applyAlignment="1">
      <alignment vertical="top"/>
    </xf>
    <xf numFmtId="49" fontId="22" fillId="0" borderId="0" xfId="0" applyNumberFormat="1" applyFont="1" applyFill="1" applyAlignment="1">
      <alignment horizontal="center"/>
    </xf>
    <xf numFmtId="0" fontId="22" fillId="0" borderId="26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top"/>
    </xf>
    <xf numFmtId="0" fontId="49" fillId="0" borderId="10" xfId="0" applyFont="1" applyBorder="1" applyAlignment="1">
      <alignment vertical="top" wrapText="1"/>
    </xf>
    <xf numFmtId="49" fontId="25" fillId="0" borderId="10" xfId="0" applyNumberFormat="1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 vertical="top" wrapText="1"/>
    </xf>
    <xf numFmtId="0" fontId="25" fillId="28" borderId="10" xfId="0" applyFont="1" applyFill="1" applyBorder="1" applyAlignment="1">
      <alignment horizontal="left" vertical="top" wrapText="1"/>
    </xf>
    <xf numFmtId="49" fontId="25" fillId="28" borderId="10" xfId="0" applyNumberFormat="1" applyFont="1" applyFill="1" applyBorder="1" applyAlignment="1">
      <alignment horizontal="left" vertical="top" wrapText="1"/>
    </xf>
    <xf numFmtId="164" fontId="25" fillId="28" borderId="10" xfId="0" applyNumberFormat="1" applyFont="1" applyFill="1" applyBorder="1" applyAlignment="1">
      <alignment horizontal="left" vertical="top" wrapText="1"/>
    </xf>
    <xf numFmtId="1" fontId="25" fillId="28" borderId="10" xfId="0" applyNumberFormat="1" applyFont="1" applyFill="1" applyBorder="1" applyAlignment="1">
      <alignment horizontal="left" vertical="top" wrapText="1"/>
    </xf>
    <xf numFmtId="2" fontId="25" fillId="28" borderId="10" xfId="0" applyNumberFormat="1" applyFont="1" applyFill="1" applyBorder="1" applyAlignment="1">
      <alignment horizontal="center" vertical="top" wrapText="1"/>
    </xf>
    <xf numFmtId="164" fontId="38" fillId="28" borderId="11" xfId="0" applyNumberFormat="1" applyFont="1" applyFill="1" applyBorder="1" applyAlignment="1">
      <alignment horizontal="center" vertical="top"/>
    </xf>
    <xf numFmtId="0" fontId="52" fillId="28" borderId="10" xfId="0" applyFont="1" applyFill="1" applyBorder="1" applyAlignment="1">
      <alignment vertical="top"/>
    </xf>
    <xf numFmtId="2" fontId="53" fillId="28" borderId="10" xfId="0" applyNumberFormat="1" applyFont="1" applyFill="1" applyBorder="1" applyAlignment="1">
      <alignment vertical="top"/>
    </xf>
    <xf numFmtId="49" fontId="0" fillId="0" borderId="10" xfId="0" applyNumberForma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5" fillId="0" borderId="10" xfId="0" applyFont="1" applyFill="1" applyBorder="1" applyAlignment="1">
      <alignment horizontal="left" vertical="top" wrapText="1"/>
    </xf>
    <xf numFmtId="49" fontId="25" fillId="0" borderId="10" xfId="0" applyNumberFormat="1" applyFont="1" applyFill="1" applyBorder="1" applyAlignment="1">
      <alignment horizontal="left" vertical="top" wrapText="1"/>
    </xf>
    <xf numFmtId="164" fontId="25" fillId="0" borderId="10" xfId="0" applyNumberFormat="1" applyFont="1" applyFill="1" applyBorder="1" applyAlignment="1">
      <alignment horizontal="left" vertical="top" wrapText="1"/>
    </xf>
    <xf numFmtId="1" fontId="25" fillId="0" borderId="10" xfId="0" applyNumberFormat="1" applyFont="1" applyFill="1" applyBorder="1" applyAlignment="1">
      <alignment horizontal="left" vertical="top" wrapText="1"/>
    </xf>
    <xf numFmtId="164" fontId="25" fillId="0" borderId="10" xfId="0" applyNumberFormat="1" applyFont="1" applyFill="1" applyBorder="1" applyAlignment="1">
      <alignment horizontal="center" vertical="top" wrapText="1"/>
    </xf>
    <xf numFmtId="164" fontId="35" fillId="0" borderId="11" xfId="0" applyNumberFormat="1" applyFont="1" applyBorder="1" applyAlignment="1">
      <alignment horizontal="center" vertical="top"/>
    </xf>
    <xf numFmtId="0" fontId="49" fillId="0" borderId="10" xfId="0" applyFont="1" applyBorder="1" applyAlignment="1">
      <alignment vertical="top"/>
    </xf>
    <xf numFmtId="2" fontId="50" fillId="0" borderId="10" xfId="0" applyNumberFormat="1" applyFont="1" applyBorder="1" applyAlignment="1">
      <alignment vertical="top"/>
    </xf>
    <xf numFmtId="49" fontId="0" fillId="0" borderId="16" xfId="0" applyNumberForma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25" fillId="0" borderId="16" xfId="0" applyFont="1" applyFill="1" applyBorder="1" applyAlignment="1">
      <alignment horizontal="left" vertical="top" wrapText="1"/>
    </xf>
    <xf numFmtId="2" fontId="25" fillId="0" borderId="10" xfId="0" applyNumberFormat="1" applyFont="1" applyFill="1" applyBorder="1" applyAlignment="1">
      <alignment horizontal="center" vertical="top" wrapText="1"/>
    </xf>
    <xf numFmtId="1" fontId="50" fillId="0" borderId="10" xfId="0" applyNumberFormat="1" applyFont="1" applyBorder="1" applyAlignment="1">
      <alignment vertical="top"/>
    </xf>
    <xf numFmtId="164" fontId="50" fillId="0" borderId="10" xfId="0" applyNumberFormat="1" applyFont="1" applyBorder="1" applyAlignment="1">
      <alignment vertical="top"/>
    </xf>
    <xf numFmtId="49" fontId="37" fillId="0" borderId="16" xfId="0" applyNumberFormat="1" applyFont="1" applyBorder="1" applyAlignment="1">
      <alignment horizontal="center" vertical="top" wrapText="1"/>
    </xf>
    <xf numFmtId="0" fontId="37" fillId="0" borderId="16" xfId="0" applyFont="1" applyFill="1" applyBorder="1" applyAlignment="1">
      <alignment horizontal="center" vertical="top" wrapText="1"/>
    </xf>
    <xf numFmtId="0" fontId="37" fillId="29" borderId="10" xfId="0" applyFont="1" applyFill="1" applyBorder="1" applyAlignment="1">
      <alignment horizontal="left" vertical="top" wrapText="1"/>
    </xf>
    <xf numFmtId="49" fontId="37" fillId="29" borderId="10" xfId="0" applyNumberFormat="1" applyFont="1" applyFill="1" applyBorder="1" applyAlignment="1">
      <alignment horizontal="left" vertical="top" wrapText="1"/>
    </xf>
    <xf numFmtId="164" fontId="37" fillId="29" borderId="10" xfId="0" applyNumberFormat="1" applyFont="1" applyFill="1" applyBorder="1" applyAlignment="1">
      <alignment horizontal="left" vertical="top" wrapText="1"/>
    </xf>
    <xf numFmtId="1" fontId="37" fillId="29" borderId="10" xfId="0" applyNumberFormat="1" applyFont="1" applyFill="1" applyBorder="1" applyAlignment="1">
      <alignment horizontal="left" vertical="top" wrapText="1"/>
    </xf>
    <xf numFmtId="164" fontId="37" fillId="29" borderId="10" xfId="0" applyNumberFormat="1" applyFont="1" applyFill="1" applyBorder="1" applyAlignment="1">
      <alignment horizontal="center" vertical="top" wrapText="1"/>
    </xf>
    <xf numFmtId="0" fontId="35" fillId="30" borderId="11" xfId="0" applyFont="1" applyFill="1" applyBorder="1" applyAlignment="1">
      <alignment horizontal="center" vertical="top"/>
    </xf>
    <xf numFmtId="0" fontId="49" fillId="30" borderId="10" xfId="0" applyFont="1" applyFill="1" applyBorder="1" applyAlignment="1">
      <alignment vertical="top"/>
    </xf>
    <xf numFmtId="2" fontId="50" fillId="30" borderId="10" xfId="0" applyNumberFormat="1" applyFont="1" applyFill="1" applyBorder="1" applyAlignment="1">
      <alignment vertical="top"/>
    </xf>
    <xf numFmtId="49" fontId="37" fillId="0" borderId="21" xfId="0" applyNumberFormat="1" applyFont="1" applyBorder="1" applyAlignment="1">
      <alignment horizontal="center" vertical="top" wrapText="1"/>
    </xf>
    <xf numFmtId="0" fontId="37" fillId="0" borderId="21" xfId="0" applyFont="1" applyFill="1" applyBorder="1" applyAlignment="1">
      <alignment horizontal="center" vertical="top" wrapText="1"/>
    </xf>
    <xf numFmtId="164" fontId="37" fillId="0" borderId="10" xfId="0" applyNumberFormat="1" applyFont="1" applyFill="1" applyBorder="1" applyAlignment="1">
      <alignment horizontal="left" vertical="top" wrapText="1"/>
    </xf>
    <xf numFmtId="1" fontId="37" fillId="0" borderId="10" xfId="0" applyNumberFormat="1" applyFont="1" applyFill="1" applyBorder="1" applyAlignment="1">
      <alignment horizontal="left" vertical="top" wrapText="1"/>
    </xf>
    <xf numFmtId="164" fontId="34" fillId="0" borderId="10" xfId="0" applyNumberFormat="1" applyFont="1" applyFill="1" applyBorder="1" applyAlignment="1">
      <alignment horizontal="center" vertical="top" wrapText="1"/>
    </xf>
    <xf numFmtId="49" fontId="37" fillId="0" borderId="22" xfId="0" applyNumberFormat="1" applyFont="1" applyBorder="1" applyAlignment="1">
      <alignment horizontal="center" vertical="top" wrapText="1"/>
    </xf>
    <xf numFmtId="0" fontId="37" fillId="0" borderId="22" xfId="0" applyFont="1" applyFill="1" applyBorder="1" applyAlignment="1">
      <alignment horizontal="center" vertical="top" wrapText="1"/>
    </xf>
    <xf numFmtId="49" fontId="37" fillId="0" borderId="21" xfId="0" applyNumberFormat="1" applyFont="1" applyBorder="1" applyAlignment="1">
      <alignment horizontal="center" vertical="top" wrapText="1"/>
    </xf>
    <xf numFmtId="0" fontId="37" fillId="0" borderId="21" xfId="0" applyFont="1" applyFill="1" applyBorder="1" applyAlignment="1">
      <alignment horizontal="center" vertical="top" wrapText="1"/>
    </xf>
    <xf numFmtId="49" fontId="24" fillId="0" borderId="10" xfId="0" applyNumberFormat="1" applyFont="1" applyFill="1" applyBorder="1" applyAlignment="1">
      <alignment horizontal="left" vertical="top" wrapText="1"/>
    </xf>
    <xf numFmtId="1" fontId="34" fillId="0" borderId="10" xfId="0" applyNumberFormat="1" applyFont="1" applyFill="1" applyBorder="1" applyAlignment="1">
      <alignment horizontal="left" vertical="top" wrapText="1"/>
    </xf>
    <xf numFmtId="49" fontId="34" fillId="0" borderId="16" xfId="0" applyNumberFormat="1" applyFont="1" applyBorder="1" applyAlignment="1">
      <alignment horizontal="center" vertical="top" wrapText="1"/>
    </xf>
    <xf numFmtId="49" fontId="34" fillId="0" borderId="16" xfId="0" applyNumberFormat="1" applyFont="1" applyFill="1" applyBorder="1" applyAlignment="1">
      <alignment horizontal="center" vertical="top" wrapText="1"/>
    </xf>
    <xf numFmtId="0" fontId="34" fillId="0" borderId="16" xfId="0" applyFont="1" applyFill="1" applyBorder="1" applyAlignment="1">
      <alignment horizontal="center" vertical="top" wrapText="1"/>
    </xf>
    <xf numFmtId="0" fontId="40" fillId="0" borderId="16" xfId="0" applyFont="1" applyBorder="1" applyAlignment="1">
      <alignment horizontal="center" vertical="top" wrapText="1"/>
    </xf>
    <xf numFmtId="0" fontId="22" fillId="31" borderId="10" xfId="0" applyFont="1" applyFill="1" applyBorder="1"/>
    <xf numFmtId="49" fontId="23" fillId="31" borderId="10" xfId="0" applyNumberFormat="1" applyFont="1" applyFill="1" applyBorder="1"/>
    <xf numFmtId="49" fontId="40" fillId="31" borderId="10" xfId="0" applyNumberFormat="1" applyFont="1" applyFill="1" applyBorder="1" applyAlignment="1">
      <alignment horizontal="center" vertical="center"/>
    </xf>
    <xf numFmtId="164" fontId="40" fillId="31" borderId="10" xfId="0" applyNumberFormat="1" applyFont="1" applyFill="1" applyBorder="1" applyAlignment="1">
      <alignment horizontal="center" vertical="center"/>
    </xf>
    <xf numFmtId="164" fontId="35" fillId="32" borderId="11" xfId="0" applyNumberFormat="1" applyFont="1" applyFill="1" applyBorder="1" applyAlignment="1">
      <alignment horizontal="left" vertical="top"/>
    </xf>
    <xf numFmtId="0" fontId="49" fillId="32" borderId="10" xfId="0" applyFont="1" applyFill="1" applyBorder="1" applyAlignment="1">
      <alignment vertical="top"/>
    </xf>
    <xf numFmtId="2" fontId="50" fillId="32" borderId="10" xfId="0" applyNumberFormat="1" applyFont="1" applyFill="1" applyBorder="1" applyAlignment="1">
      <alignment vertical="top"/>
    </xf>
    <xf numFmtId="49" fontId="34" fillId="0" borderId="21" xfId="0" applyNumberFormat="1" applyFont="1" applyBorder="1" applyAlignment="1">
      <alignment horizontal="center" vertical="top" wrapText="1"/>
    </xf>
    <xf numFmtId="49" fontId="34" fillId="0" borderId="21" xfId="0" applyNumberFormat="1" applyFont="1" applyFill="1" applyBorder="1" applyAlignment="1">
      <alignment horizontal="center" vertical="top" wrapText="1"/>
    </xf>
    <xf numFmtId="0" fontId="34" fillId="0" borderId="21" xfId="0" applyFont="1" applyFill="1" applyBorder="1" applyAlignment="1">
      <alignment horizontal="center" vertical="top" wrapText="1"/>
    </xf>
    <xf numFmtId="0" fontId="40" fillId="0" borderId="21" xfId="0" applyFont="1" applyBorder="1" applyAlignment="1">
      <alignment horizontal="center" vertical="top" wrapText="1"/>
    </xf>
    <xf numFmtId="0" fontId="24" fillId="0" borderId="16" xfId="0" applyFont="1" applyFill="1" applyBorder="1" applyAlignment="1">
      <alignment horizontal="center" vertical="top" wrapText="1"/>
    </xf>
    <xf numFmtId="49" fontId="34" fillId="0" borderId="16" xfId="0" applyNumberFormat="1" applyFont="1" applyFill="1" applyBorder="1" applyAlignment="1">
      <alignment vertical="top" wrapText="1"/>
    </xf>
    <xf numFmtId="49" fontId="40" fillId="0" borderId="16" xfId="0" applyNumberFormat="1" applyFont="1" applyBorder="1" applyAlignment="1">
      <alignment vertical="top"/>
    </xf>
    <xf numFmtId="164" fontId="40" fillId="0" borderId="16" xfId="0" applyNumberFormat="1" applyFont="1" applyBorder="1" applyAlignment="1">
      <alignment horizontal="center" vertical="top"/>
    </xf>
    <xf numFmtId="0" fontId="35" fillId="0" borderId="14" xfId="0" applyFont="1" applyBorder="1" applyAlignment="1">
      <alignment vertical="top"/>
    </xf>
    <xf numFmtId="0" fontId="24" fillId="0" borderId="21" xfId="0" applyFont="1" applyFill="1" applyBorder="1" applyAlignment="1">
      <alignment horizontal="center" vertical="top" wrapText="1"/>
    </xf>
    <xf numFmtId="0" fontId="24" fillId="0" borderId="22" xfId="0" applyFont="1" applyFill="1" applyBorder="1" applyAlignment="1">
      <alignment horizontal="center" vertical="top" wrapText="1"/>
    </xf>
    <xf numFmtId="0" fontId="24" fillId="0" borderId="21" xfId="0" applyFont="1" applyFill="1" applyBorder="1" applyAlignment="1">
      <alignment horizontal="center" vertical="top" wrapText="1"/>
    </xf>
    <xf numFmtId="164" fontId="40" fillId="0" borderId="10" xfId="0" applyNumberFormat="1" applyFont="1" applyBorder="1" applyAlignment="1">
      <alignment horizontal="center" vertical="top"/>
    </xf>
    <xf numFmtId="0" fontId="35" fillId="0" borderId="11" xfId="0" applyFont="1" applyBorder="1" applyAlignment="1">
      <alignment vertical="top"/>
    </xf>
    <xf numFmtId="49" fontId="34" fillId="0" borderId="22" xfId="0" applyNumberFormat="1" applyFont="1" applyBorder="1" applyAlignment="1">
      <alignment horizontal="center" vertical="top" wrapText="1"/>
    </xf>
    <xf numFmtId="49" fontId="34" fillId="0" borderId="22" xfId="0" applyNumberFormat="1" applyFont="1" applyFill="1" applyBorder="1" applyAlignment="1">
      <alignment horizontal="center" vertical="top" wrapText="1"/>
    </xf>
    <xf numFmtId="0" fontId="34" fillId="0" borderId="22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top" wrapText="1"/>
    </xf>
    <xf numFmtId="49" fontId="34" fillId="0" borderId="21" xfId="0" applyNumberFormat="1" applyFont="1" applyBorder="1" applyAlignment="1">
      <alignment vertical="top" wrapText="1"/>
    </xf>
    <xf numFmtId="0" fontId="40" fillId="0" borderId="21" xfId="0" applyFont="1" applyBorder="1" applyAlignment="1">
      <alignment horizontal="left" vertical="center" wrapText="1"/>
    </xf>
    <xf numFmtId="49" fontId="34" fillId="0" borderId="10" xfId="0" applyNumberFormat="1" applyFont="1" applyFill="1" applyBorder="1" applyAlignment="1">
      <alignment vertical="top" wrapText="1"/>
    </xf>
    <xf numFmtId="49" fontId="40" fillId="0" borderId="10" xfId="0" applyNumberFormat="1" applyFont="1" applyBorder="1" applyAlignment="1">
      <alignment vertical="top"/>
    </xf>
    <xf numFmtId="49" fontId="34" fillId="0" borderId="22" xfId="0" applyNumberFormat="1" applyFont="1" applyBorder="1" applyAlignment="1">
      <alignment vertical="top" wrapText="1"/>
    </xf>
    <xf numFmtId="0" fontId="40" fillId="0" borderId="22" xfId="0" applyFont="1" applyBorder="1" applyAlignment="1">
      <alignment horizontal="left" vertical="center" wrapText="1"/>
    </xf>
    <xf numFmtId="0" fontId="25" fillId="0" borderId="16" xfId="0" applyFont="1" applyFill="1" applyBorder="1" applyAlignment="1">
      <alignment horizontal="center" vertical="top" wrapText="1"/>
    </xf>
    <xf numFmtId="164" fontId="40" fillId="0" borderId="10" xfId="0" applyNumberFormat="1" applyFont="1" applyBorder="1" applyAlignment="1">
      <alignment vertical="top"/>
    </xf>
    <xf numFmtId="164" fontId="40" fillId="0" borderId="10" xfId="0" applyNumberFormat="1" applyFont="1" applyBorder="1" applyAlignment="1">
      <alignment horizontal="center" vertical="center"/>
    </xf>
    <xf numFmtId="164" fontId="35" fillId="0" borderId="11" xfId="0" applyNumberFormat="1" applyFont="1" applyBorder="1" applyAlignment="1">
      <alignment vertical="top"/>
    </xf>
    <xf numFmtId="49" fontId="34" fillId="0" borderId="22" xfId="0" applyNumberFormat="1" applyFont="1" applyBorder="1" applyAlignment="1">
      <alignment horizontal="center" vertical="top" wrapText="1"/>
    </xf>
    <xf numFmtId="49" fontId="34" fillId="0" borderId="22" xfId="0" applyNumberFormat="1" applyFont="1" applyFill="1" applyBorder="1" applyAlignment="1">
      <alignment horizontal="center" vertical="top" wrapText="1"/>
    </xf>
    <xf numFmtId="0" fontId="34" fillId="0" borderId="22" xfId="0" applyFont="1" applyFill="1" applyBorder="1" applyAlignment="1">
      <alignment horizontal="center" vertical="top" wrapText="1"/>
    </xf>
    <xf numFmtId="0" fontId="40" fillId="0" borderId="22" xfId="0" applyFont="1" applyBorder="1" applyAlignment="1">
      <alignment horizontal="left" vertical="center" wrapText="1"/>
    </xf>
    <xf numFmtId="0" fontId="25" fillId="0" borderId="22" xfId="0" applyFont="1" applyFill="1" applyBorder="1" applyAlignment="1">
      <alignment horizontal="center" vertical="top" wrapText="1"/>
    </xf>
    <xf numFmtId="0" fontId="25" fillId="30" borderId="10" xfId="0" applyFont="1" applyFill="1" applyBorder="1" applyAlignment="1">
      <alignment horizontal="left" vertical="top" wrapText="1"/>
    </xf>
    <xf numFmtId="49" fontId="25" fillId="29" borderId="10" xfId="0" applyNumberFormat="1" applyFont="1" applyFill="1" applyBorder="1" applyAlignment="1">
      <alignment horizontal="left" vertical="top" wrapText="1"/>
    </xf>
    <xf numFmtId="164" fontId="35" fillId="29" borderId="10" xfId="0" applyNumberFormat="1" applyFont="1" applyFill="1" applyBorder="1" applyAlignment="1">
      <alignment horizontal="left" vertical="top" wrapText="1"/>
    </xf>
    <xf numFmtId="1" fontId="35" fillId="29" borderId="10" xfId="0" applyNumberFormat="1" applyFont="1" applyFill="1" applyBorder="1" applyAlignment="1">
      <alignment horizontal="left" vertical="top" wrapText="1"/>
    </xf>
    <xf numFmtId="164" fontId="25" fillId="29" borderId="10" xfId="0" applyNumberFormat="1" applyFont="1" applyFill="1" applyBorder="1" applyAlignment="1">
      <alignment horizontal="center" vertical="top" wrapText="1"/>
    </xf>
    <xf numFmtId="164" fontId="25" fillId="30" borderId="10" xfId="0" applyNumberFormat="1" applyFont="1" applyFill="1" applyBorder="1" applyAlignment="1">
      <alignment horizontal="center" vertical="top" wrapText="1"/>
    </xf>
    <xf numFmtId="164" fontId="35" fillId="30" borderId="11" xfId="0" applyNumberFormat="1" applyFont="1" applyFill="1" applyBorder="1" applyAlignment="1">
      <alignment horizontal="center" vertical="top"/>
    </xf>
    <xf numFmtId="164" fontId="49" fillId="30" borderId="10" xfId="0" applyNumberFormat="1" applyFont="1" applyFill="1" applyBorder="1" applyAlignment="1">
      <alignment vertical="top"/>
    </xf>
    <xf numFmtId="1" fontId="50" fillId="30" borderId="10" xfId="0" applyNumberFormat="1" applyFont="1" applyFill="1" applyBorder="1" applyAlignment="1">
      <alignment vertical="top"/>
    </xf>
    <xf numFmtId="49" fontId="25" fillId="0" borderId="16" xfId="0" applyNumberFormat="1" applyFont="1" applyFill="1" applyBorder="1" applyAlignment="1">
      <alignment horizontal="left" vertical="top" wrapText="1"/>
    </xf>
    <xf numFmtId="0" fontId="25" fillId="0" borderId="16" xfId="0" applyFont="1" applyFill="1" applyBorder="1" applyAlignment="1">
      <alignment horizontal="left" vertical="top" wrapText="1"/>
    </xf>
    <xf numFmtId="49" fontId="25" fillId="0" borderId="16" xfId="0" applyNumberFormat="1" applyFont="1" applyFill="1" applyBorder="1" applyAlignment="1">
      <alignment horizontal="center" vertical="top" wrapText="1"/>
    </xf>
    <xf numFmtId="49" fontId="25" fillId="0" borderId="16" xfId="0" applyNumberFormat="1" applyFont="1" applyFill="1" applyBorder="1" applyAlignment="1">
      <alignment horizontal="left" vertical="top" wrapText="1"/>
    </xf>
    <xf numFmtId="164" fontId="35" fillId="0" borderId="16" xfId="0" applyNumberFormat="1" applyFont="1" applyFill="1" applyBorder="1" applyAlignment="1">
      <alignment horizontal="left" vertical="top" wrapText="1"/>
    </xf>
    <xf numFmtId="1" fontId="35" fillId="0" borderId="16" xfId="0" applyNumberFormat="1" applyFont="1" applyFill="1" applyBorder="1" applyAlignment="1">
      <alignment horizontal="left" vertical="top" wrapText="1"/>
    </xf>
    <xf numFmtId="164" fontId="25" fillId="0" borderId="16" xfId="0" applyNumberFormat="1" applyFont="1" applyFill="1" applyBorder="1" applyAlignment="1">
      <alignment horizontal="center" vertical="top" wrapText="1"/>
    </xf>
    <xf numFmtId="49" fontId="24" fillId="0" borderId="16" xfId="0" applyNumberFormat="1" applyFont="1" applyFill="1" applyBorder="1" applyAlignment="1">
      <alignment horizontal="center" vertical="top" wrapText="1"/>
    </xf>
    <xf numFmtId="49" fontId="25" fillId="0" borderId="16" xfId="0" applyNumberFormat="1" applyFont="1" applyFill="1" applyBorder="1" applyAlignment="1">
      <alignment horizontal="center" vertical="top" wrapText="1"/>
    </xf>
    <xf numFmtId="0" fontId="24" fillId="31" borderId="10" xfId="0" applyFont="1" applyFill="1" applyBorder="1" applyAlignment="1">
      <alignment horizontal="left" vertical="top" wrapText="1"/>
    </xf>
    <xf numFmtId="49" fontId="25" fillId="31" borderId="10" xfId="0" applyNumberFormat="1" applyFont="1" applyFill="1" applyBorder="1" applyAlignment="1">
      <alignment horizontal="center" vertical="top" wrapText="1"/>
    </xf>
    <xf numFmtId="49" fontId="25" fillId="31" borderId="10" xfId="0" applyNumberFormat="1" applyFont="1" applyFill="1" applyBorder="1" applyAlignment="1">
      <alignment horizontal="left" vertical="top" wrapText="1"/>
    </xf>
    <xf numFmtId="164" fontId="35" fillId="31" borderId="10" xfId="0" applyNumberFormat="1" applyFont="1" applyFill="1" applyBorder="1" applyAlignment="1">
      <alignment horizontal="left" vertical="top" wrapText="1"/>
    </xf>
    <xf numFmtId="1" fontId="35" fillId="31" borderId="10" xfId="0" applyNumberFormat="1" applyFont="1" applyFill="1" applyBorder="1" applyAlignment="1">
      <alignment horizontal="left" vertical="top" wrapText="1"/>
    </xf>
    <xf numFmtId="164" fontId="25" fillId="31" borderId="10" xfId="0" applyNumberFormat="1" applyFont="1" applyFill="1" applyBorder="1" applyAlignment="1">
      <alignment horizontal="center" vertical="top" wrapText="1"/>
    </xf>
    <xf numFmtId="164" fontId="35" fillId="32" borderId="11" xfId="0" applyNumberFormat="1" applyFont="1" applyFill="1" applyBorder="1" applyAlignment="1">
      <alignment horizontal="center" vertical="top"/>
    </xf>
    <xf numFmtId="1" fontId="49" fillId="32" borderId="10" xfId="0" applyNumberFormat="1" applyFont="1" applyFill="1" applyBorder="1" applyAlignment="1">
      <alignment vertical="top"/>
    </xf>
    <xf numFmtId="49" fontId="24" fillId="0" borderId="21" xfId="0" applyNumberFormat="1" applyFont="1" applyFill="1" applyBorder="1" applyAlignment="1">
      <alignment horizontal="center" vertical="top" wrapText="1"/>
    </xf>
    <xf numFmtId="49" fontId="25" fillId="0" borderId="21" xfId="0" applyNumberFormat="1" applyFont="1" applyFill="1" applyBorder="1" applyAlignment="1">
      <alignment horizontal="center" vertical="top" wrapText="1"/>
    </xf>
    <xf numFmtId="49" fontId="34" fillId="0" borderId="10" xfId="0" applyNumberFormat="1" applyFont="1" applyBorder="1" applyAlignment="1">
      <alignment horizontal="center" vertical="top" wrapText="1"/>
    </xf>
    <xf numFmtId="49" fontId="34" fillId="0" borderId="10" xfId="0" applyNumberFormat="1" applyFont="1" applyBorder="1" applyAlignment="1">
      <alignment horizontal="center" vertical="top"/>
    </xf>
    <xf numFmtId="1" fontId="24" fillId="0" borderId="10" xfId="0" applyNumberFormat="1" applyFont="1" applyFill="1" applyBorder="1" applyAlignment="1">
      <alignment horizontal="left" vertical="top" wrapText="1"/>
    </xf>
    <xf numFmtId="164" fontId="35" fillId="0" borderId="15" xfId="0" applyNumberFormat="1" applyFont="1" applyBorder="1" applyAlignment="1">
      <alignment horizontal="center" vertical="top"/>
    </xf>
    <xf numFmtId="49" fontId="34" fillId="0" borderId="21" xfId="0" applyNumberFormat="1" applyFont="1" applyBorder="1" applyAlignment="1">
      <alignment horizontal="center" vertical="top" wrapText="1"/>
    </xf>
    <xf numFmtId="49" fontId="24" fillId="0" borderId="21" xfId="0" applyNumberFormat="1" applyFont="1" applyFill="1" applyBorder="1" applyAlignment="1">
      <alignment horizontal="left" vertical="top" wrapText="1"/>
    </xf>
    <xf numFmtId="1" fontId="24" fillId="0" borderId="21" xfId="0" applyNumberFormat="1" applyFont="1" applyFill="1" applyBorder="1" applyAlignment="1">
      <alignment horizontal="left" vertical="top" wrapText="1"/>
    </xf>
    <xf numFmtId="164" fontId="25" fillId="0" borderId="21" xfId="0" applyNumberFormat="1" applyFont="1" applyFill="1" applyBorder="1" applyAlignment="1">
      <alignment horizontal="center" vertical="top" wrapText="1"/>
    </xf>
    <xf numFmtId="164" fontId="35" fillId="0" borderId="23" xfId="0" applyNumberFormat="1" applyFont="1" applyBorder="1" applyAlignment="1">
      <alignment horizontal="center" vertical="top"/>
    </xf>
    <xf numFmtId="49" fontId="34" fillId="0" borderId="16" xfId="0" applyNumberFormat="1" applyFont="1" applyBorder="1" applyAlignment="1">
      <alignment horizontal="center" vertical="top"/>
    </xf>
    <xf numFmtId="164" fontId="34" fillId="0" borderId="16" xfId="0" applyNumberFormat="1" applyFont="1" applyFill="1" applyBorder="1" applyAlignment="1">
      <alignment horizontal="center" vertical="top" wrapText="1"/>
    </xf>
    <xf numFmtId="164" fontId="34" fillId="0" borderId="10" xfId="0" applyNumberFormat="1" applyFont="1" applyBorder="1" applyAlignment="1">
      <alignment horizontal="center" vertical="top" wrapText="1"/>
    </xf>
    <xf numFmtId="164" fontId="35" fillId="0" borderId="14" xfId="0" applyNumberFormat="1" applyFont="1" applyBorder="1" applyAlignment="1">
      <alignment horizontal="center" vertical="top"/>
    </xf>
    <xf numFmtId="49" fontId="34" fillId="0" borderId="21" xfId="0" applyNumberFormat="1" applyFont="1" applyBorder="1" applyAlignment="1">
      <alignment horizontal="center" vertical="top"/>
    </xf>
    <xf numFmtId="164" fontId="34" fillId="0" borderId="21" xfId="0" applyNumberFormat="1" applyFont="1" applyFill="1" applyBorder="1" applyAlignment="1">
      <alignment horizontal="center" vertical="top" wrapText="1"/>
    </xf>
    <xf numFmtId="164" fontId="35" fillId="0" borderId="23" xfId="0" applyNumberFormat="1" applyFont="1" applyBorder="1" applyAlignment="1">
      <alignment horizontal="center" vertical="top"/>
    </xf>
    <xf numFmtId="49" fontId="34" fillId="0" borderId="16" xfId="0" applyNumberFormat="1" applyFont="1" applyBorder="1" applyAlignment="1">
      <alignment horizontal="center"/>
    </xf>
    <xf numFmtId="0" fontId="34" fillId="31" borderId="16" xfId="0" applyFont="1" applyFill="1" applyBorder="1" applyAlignment="1">
      <alignment vertical="top" wrapText="1"/>
    </xf>
    <xf numFmtId="49" fontId="34" fillId="31" borderId="10" xfId="0" applyNumberFormat="1" applyFont="1" applyFill="1" applyBorder="1" applyAlignment="1">
      <alignment horizontal="center" vertical="top" wrapText="1"/>
    </xf>
    <xf numFmtId="49" fontId="34" fillId="31" borderId="10" xfId="0" applyNumberFormat="1" applyFont="1" applyFill="1" applyBorder="1" applyAlignment="1">
      <alignment horizontal="left" vertical="top" wrapText="1"/>
    </xf>
    <xf numFmtId="49" fontId="34" fillId="31" borderId="10" xfId="0" applyNumberFormat="1" applyFont="1" applyFill="1" applyBorder="1" applyAlignment="1">
      <alignment vertical="top" wrapText="1"/>
    </xf>
    <xf numFmtId="0" fontId="34" fillId="32" borderId="10" xfId="0" applyFont="1" applyFill="1" applyBorder="1" applyAlignment="1">
      <alignment horizontal="center" vertical="top"/>
    </xf>
    <xf numFmtId="0" fontId="34" fillId="32" borderId="10" xfId="0" applyFont="1" applyFill="1" applyBorder="1"/>
    <xf numFmtId="0" fontId="35" fillId="32" borderId="11" xfId="0" applyFont="1" applyFill="1" applyBorder="1" applyAlignment="1">
      <alignment horizontal="center" vertical="top"/>
    </xf>
    <xf numFmtId="1" fontId="50" fillId="32" borderId="10" xfId="0" applyNumberFormat="1" applyFont="1" applyFill="1" applyBorder="1" applyAlignment="1">
      <alignment vertical="top"/>
    </xf>
    <xf numFmtId="49" fontId="34" fillId="0" borderId="21" xfId="0" applyNumberFormat="1" applyFont="1" applyBorder="1" applyAlignment="1">
      <alignment horizontal="center"/>
    </xf>
    <xf numFmtId="49" fontId="34" fillId="0" borderId="10" xfId="0" applyNumberFormat="1" applyFont="1" applyBorder="1" applyAlignment="1">
      <alignment vertical="top" wrapText="1"/>
    </xf>
    <xf numFmtId="0" fontId="34" fillId="0" borderId="10" xfId="0" applyFont="1" applyBorder="1" applyAlignment="1">
      <alignment horizontal="center" vertical="top"/>
    </xf>
    <xf numFmtId="49" fontId="34" fillId="0" borderId="22" xfId="0" applyNumberFormat="1" applyFont="1" applyBorder="1" applyAlignment="1">
      <alignment horizontal="center" vertical="top"/>
    </xf>
    <xf numFmtId="49" fontId="34" fillId="0" borderId="22" xfId="0" applyNumberFormat="1" applyFont="1" applyBorder="1" applyAlignment="1">
      <alignment horizontal="center"/>
    </xf>
    <xf numFmtId="49" fontId="34" fillId="0" borderId="16" xfId="0" applyNumberFormat="1" applyFont="1" applyBorder="1" applyAlignment="1">
      <alignment vertical="top"/>
    </xf>
    <xf numFmtId="0" fontId="37" fillId="0" borderId="16" xfId="0" applyFont="1" applyBorder="1" applyAlignment="1">
      <alignment horizontal="center" vertical="top" wrapText="1"/>
    </xf>
    <xf numFmtId="0" fontId="37" fillId="30" borderId="10" xfId="0" applyFont="1" applyFill="1" applyBorder="1" applyAlignment="1">
      <alignment vertical="top" wrapText="1"/>
    </xf>
    <xf numFmtId="49" fontId="34" fillId="30" borderId="10" xfId="0" applyNumberFormat="1" applyFont="1" applyFill="1" applyBorder="1" applyAlignment="1">
      <alignment horizontal="left" vertical="top" wrapText="1"/>
    </xf>
    <xf numFmtId="0" fontId="34" fillId="30" borderId="10" xfId="0" applyFont="1" applyFill="1" applyBorder="1" applyAlignment="1">
      <alignment vertical="top"/>
    </xf>
    <xf numFmtId="164" fontId="35" fillId="30" borderId="11" xfId="0" applyNumberFormat="1" applyFont="1" applyFill="1" applyBorder="1" applyAlignment="1">
      <alignment vertical="top"/>
    </xf>
    <xf numFmtId="49" fontId="34" fillId="0" borderId="21" xfId="0" applyNumberFormat="1" applyFont="1" applyBorder="1" applyAlignment="1">
      <alignment vertical="top"/>
    </xf>
    <xf numFmtId="0" fontId="37" fillId="0" borderId="21" xfId="0" applyFont="1" applyBorder="1" applyAlignment="1">
      <alignment horizontal="center" vertical="top" wrapText="1"/>
    </xf>
    <xf numFmtId="0" fontId="37" fillId="0" borderId="10" xfId="0" applyFont="1" applyFill="1" applyBorder="1" applyAlignment="1">
      <alignment horizontal="left" vertical="top" wrapText="1"/>
    </xf>
    <xf numFmtId="49" fontId="37" fillId="0" borderId="10" xfId="0" applyNumberFormat="1" applyFont="1" applyBorder="1" applyAlignment="1">
      <alignment horizontal="left" vertical="top" wrapText="1"/>
    </xf>
    <xf numFmtId="0" fontId="34" fillId="0" borderId="10" xfId="0" applyFont="1" applyBorder="1" applyAlignment="1">
      <alignment vertical="top"/>
    </xf>
    <xf numFmtId="0" fontId="39" fillId="0" borderId="11" xfId="0" applyFont="1" applyBorder="1" applyAlignment="1">
      <alignment vertical="top"/>
    </xf>
    <xf numFmtId="49" fontId="34" fillId="0" borderId="22" xfId="0" applyNumberFormat="1" applyFont="1" applyBorder="1" applyAlignment="1">
      <alignment vertical="top"/>
    </xf>
    <xf numFmtId="0" fontId="37" fillId="0" borderId="22" xfId="0" applyFont="1" applyBorder="1" applyAlignment="1">
      <alignment horizontal="center" vertical="top" wrapText="1"/>
    </xf>
    <xf numFmtId="0" fontId="34" fillId="0" borderId="16" xfId="0" applyFont="1" applyBorder="1" applyAlignment="1">
      <alignment horizontal="center" vertical="top"/>
    </xf>
    <xf numFmtId="0" fontId="34" fillId="26" borderId="16" xfId="0" applyFont="1" applyFill="1" applyBorder="1" applyAlignment="1">
      <alignment horizontal="center" vertical="top" wrapText="1"/>
    </xf>
    <xf numFmtId="0" fontId="34" fillId="0" borderId="22" xfId="0" applyFont="1" applyBorder="1" applyAlignment="1">
      <alignment horizontal="center" vertical="top"/>
    </xf>
    <xf numFmtId="0" fontId="34" fillId="26" borderId="22" xfId="0" applyFont="1" applyFill="1" applyBorder="1" applyAlignment="1">
      <alignment horizontal="center" vertical="top" wrapText="1"/>
    </xf>
    <xf numFmtId="49" fontId="34" fillId="0" borderId="10" xfId="0" applyNumberFormat="1" applyFont="1" applyBorder="1" applyAlignment="1">
      <alignment vertical="top"/>
    </xf>
    <xf numFmtId="49" fontId="24" fillId="0" borderId="10" xfId="0" applyNumberFormat="1" applyFont="1" applyBorder="1" applyAlignment="1">
      <alignment horizontal="left" vertical="top" wrapText="1"/>
    </xf>
    <xf numFmtId="49" fontId="24" fillId="0" borderId="10" xfId="0" applyNumberFormat="1" applyFont="1" applyBorder="1" applyAlignment="1">
      <alignment vertical="top"/>
    </xf>
    <xf numFmtId="0" fontId="24" fillId="0" borderId="10" xfId="0" applyFont="1" applyBorder="1" applyAlignment="1">
      <alignment vertical="top"/>
    </xf>
    <xf numFmtId="49" fontId="0" fillId="0" borderId="0" xfId="0" applyNumberFormat="1"/>
    <xf numFmtId="0" fontId="49" fillId="0" borderId="0" xfId="0" applyFont="1" applyBorder="1" applyAlignment="1">
      <alignment vertical="top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2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 2" xfId="4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190500</xdr:colOff>
      <xdr:row>9</xdr:row>
      <xdr:rowOff>152400</xdr:rowOff>
    </xdr:to>
    <xdr:pic>
      <xdr:nvPicPr>
        <xdr:cNvPr id="10270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38450" y="3067050"/>
          <a:ext cx="1905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266700</xdr:colOff>
      <xdr:row>9</xdr:row>
      <xdr:rowOff>152400</xdr:rowOff>
    </xdr:to>
    <xdr:pic>
      <xdr:nvPicPr>
        <xdr:cNvPr id="10271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33750" y="306705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285750</xdr:colOff>
      <xdr:row>9</xdr:row>
      <xdr:rowOff>152400</xdr:rowOff>
    </xdr:to>
    <xdr:pic>
      <xdr:nvPicPr>
        <xdr:cNvPr id="10272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3067050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257175</xdr:colOff>
      <xdr:row>9</xdr:row>
      <xdr:rowOff>152400</xdr:rowOff>
    </xdr:to>
    <xdr:pic>
      <xdr:nvPicPr>
        <xdr:cNvPr id="10273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457700" y="30670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9</xdr:row>
      <xdr:rowOff>0</xdr:rowOff>
    </xdr:from>
    <xdr:to>
      <xdr:col>9</xdr:col>
      <xdr:colOff>161925</xdr:colOff>
      <xdr:row>9</xdr:row>
      <xdr:rowOff>152400</xdr:rowOff>
    </xdr:to>
    <xdr:pic>
      <xdr:nvPicPr>
        <xdr:cNvPr id="10274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24450" y="306705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64"/>
  <sheetViews>
    <sheetView view="pageBreakPreview" topLeftCell="A28" zoomScaleNormal="100" zoomScaleSheetLayoutView="100" workbookViewId="0">
      <selection activeCell="N9" sqref="N9"/>
    </sheetView>
  </sheetViews>
  <sheetFormatPr defaultRowHeight="12.75" x14ac:dyDescent="0.2"/>
  <cols>
    <col min="1" max="1" width="3.5703125" customWidth="1"/>
    <col min="2" max="2" width="3.28515625" customWidth="1"/>
    <col min="3" max="3" width="4.140625" customWidth="1"/>
    <col min="4" max="4" width="30.140625" customWidth="1"/>
    <col min="5" max="5" width="6.5703125" customWidth="1"/>
    <col min="6" max="6" width="13.5703125" customWidth="1"/>
    <col min="7" max="7" width="11.28515625" style="52" customWidth="1"/>
    <col min="8" max="8" width="10.7109375" customWidth="1"/>
    <col min="10" max="10" width="10" bestFit="1" customWidth="1"/>
    <col min="11" max="11" width="8.7109375" customWidth="1"/>
    <col min="12" max="12" width="0.140625" customWidth="1"/>
    <col min="13" max="13" width="17.85546875" customWidth="1"/>
    <col min="14" max="14" width="7.28515625" style="207" customWidth="1"/>
    <col min="15" max="127" width="9.140625" style="207"/>
  </cols>
  <sheetData>
    <row r="1" spans="1:14" ht="16.5" customHeight="1" x14ac:dyDescent="0.25">
      <c r="A1" s="1"/>
      <c r="I1" s="253"/>
      <c r="J1" s="253"/>
      <c r="K1" s="253"/>
      <c r="L1" s="253"/>
    </row>
    <row r="2" spans="1:14" ht="15.75" x14ac:dyDescent="0.25">
      <c r="A2" s="256" t="s">
        <v>214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4" ht="15.75" x14ac:dyDescent="0.25">
      <c r="A3" s="256" t="s">
        <v>215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14" ht="15.75" x14ac:dyDescent="0.25">
      <c r="A4" s="2"/>
    </row>
    <row r="5" spans="1:14" x14ac:dyDescent="0.2">
      <c r="A5" s="254" t="s">
        <v>45</v>
      </c>
      <c r="B5" s="254"/>
      <c r="C5" s="255" t="s">
        <v>46</v>
      </c>
      <c r="D5" s="255" t="s">
        <v>47</v>
      </c>
      <c r="E5" s="255" t="s">
        <v>48</v>
      </c>
      <c r="F5" s="258" t="s">
        <v>49</v>
      </c>
      <c r="G5" s="259"/>
      <c r="H5" s="260"/>
      <c r="I5" s="261" t="s">
        <v>183</v>
      </c>
      <c r="J5" s="261" t="s">
        <v>184</v>
      </c>
      <c r="K5" s="261" t="s">
        <v>185</v>
      </c>
      <c r="L5" s="119" t="s">
        <v>218</v>
      </c>
      <c r="M5" s="261" t="s">
        <v>217</v>
      </c>
    </row>
    <row r="6" spans="1:14" x14ac:dyDescent="0.2">
      <c r="A6" s="254"/>
      <c r="B6" s="254"/>
      <c r="C6" s="255"/>
      <c r="D6" s="255"/>
      <c r="E6" s="255"/>
      <c r="F6" s="120">
        <v>2023</v>
      </c>
      <c r="G6" s="120">
        <v>2024</v>
      </c>
      <c r="H6" s="120">
        <v>2024</v>
      </c>
      <c r="I6" s="262"/>
      <c r="J6" s="262"/>
      <c r="K6" s="262"/>
      <c r="L6" s="119"/>
      <c r="M6" s="262"/>
    </row>
    <row r="7" spans="1:14" ht="49.7" customHeight="1" x14ac:dyDescent="0.2">
      <c r="A7" s="121" t="s">
        <v>50</v>
      </c>
      <c r="B7" s="122" t="s">
        <v>51</v>
      </c>
      <c r="C7" s="255"/>
      <c r="D7" s="255"/>
      <c r="E7" s="255"/>
      <c r="F7" s="120" t="s">
        <v>52</v>
      </c>
      <c r="G7" s="120" t="s">
        <v>181</v>
      </c>
      <c r="H7" s="120" t="s">
        <v>182</v>
      </c>
      <c r="I7" s="263"/>
      <c r="J7" s="263"/>
      <c r="K7" s="263"/>
      <c r="L7" s="119"/>
      <c r="M7" s="263"/>
    </row>
    <row r="8" spans="1:14" ht="12.75" customHeight="1" x14ac:dyDescent="0.2">
      <c r="A8" s="123" t="s">
        <v>101</v>
      </c>
      <c r="B8" s="123"/>
      <c r="C8" s="272" t="s">
        <v>102</v>
      </c>
      <c r="D8" s="273"/>
      <c r="E8" s="273"/>
      <c r="F8" s="273"/>
      <c r="G8" s="273"/>
      <c r="H8" s="273"/>
      <c r="I8" s="273"/>
      <c r="J8" s="273"/>
      <c r="K8" s="273"/>
      <c r="L8" s="273"/>
      <c r="M8" s="274"/>
      <c r="N8" s="208">
        <v>0.8</v>
      </c>
    </row>
    <row r="9" spans="1:14" ht="12.75" customHeight="1" x14ac:dyDescent="0.2">
      <c r="A9" s="123" t="s">
        <v>101</v>
      </c>
      <c r="B9" s="123" t="s">
        <v>92</v>
      </c>
      <c r="C9" s="272" t="s">
        <v>103</v>
      </c>
      <c r="D9" s="273"/>
      <c r="E9" s="273"/>
      <c r="F9" s="273"/>
      <c r="G9" s="273"/>
      <c r="H9" s="273"/>
      <c r="I9" s="273"/>
      <c r="J9" s="273"/>
      <c r="K9" s="273"/>
      <c r="L9" s="273"/>
      <c r="M9" s="274"/>
      <c r="N9" s="209">
        <v>0.7</v>
      </c>
    </row>
    <row r="10" spans="1:14" ht="127.5" customHeight="1" x14ac:dyDescent="0.2">
      <c r="A10" s="243" t="s">
        <v>101</v>
      </c>
      <c r="B10" s="243" t="s">
        <v>92</v>
      </c>
      <c r="C10" s="124">
        <v>1</v>
      </c>
      <c r="D10" s="125" t="s">
        <v>116</v>
      </c>
      <c r="E10" s="126" t="s">
        <v>95</v>
      </c>
      <c r="F10" s="126">
        <v>100</v>
      </c>
      <c r="G10" s="135">
        <v>95</v>
      </c>
      <c r="H10" s="135">
        <v>100</v>
      </c>
      <c r="I10" s="126">
        <v>0</v>
      </c>
      <c r="J10" s="227">
        <f>H10/G10*100</f>
        <v>105.26315789473684</v>
      </c>
      <c r="K10" s="126">
        <f t="shared" ref="K10:K21" si="0">H10/F10*100</f>
        <v>100</v>
      </c>
      <c r="L10" s="119"/>
      <c r="M10" s="127" t="s">
        <v>340</v>
      </c>
      <c r="N10" s="207">
        <v>1</v>
      </c>
    </row>
    <row r="11" spans="1:14" ht="63.75" customHeight="1" x14ac:dyDescent="0.2">
      <c r="A11" s="244"/>
      <c r="B11" s="244"/>
      <c r="C11" s="124">
        <v>2</v>
      </c>
      <c r="D11" s="125" t="s">
        <v>117</v>
      </c>
      <c r="E11" s="126" t="s">
        <v>95</v>
      </c>
      <c r="F11" s="126">
        <v>0</v>
      </c>
      <c r="G11" s="135">
        <v>20</v>
      </c>
      <c r="H11" s="135">
        <v>0</v>
      </c>
      <c r="I11" s="126">
        <f t="shared" ref="I11:I21" si="1">H11-G11</f>
        <v>-20</v>
      </c>
      <c r="J11" s="227">
        <f>H11/G11*100</f>
        <v>0</v>
      </c>
      <c r="K11" s="126">
        <v>0</v>
      </c>
      <c r="L11" s="119"/>
      <c r="M11" s="127" t="s">
        <v>222</v>
      </c>
      <c r="N11" s="207">
        <v>0</v>
      </c>
    </row>
    <row r="12" spans="1:14" ht="188.45" customHeight="1" x14ac:dyDescent="0.2">
      <c r="A12" s="244"/>
      <c r="B12" s="244"/>
      <c r="C12" s="124">
        <v>3</v>
      </c>
      <c r="D12" s="96" t="s">
        <v>118</v>
      </c>
      <c r="E12" s="126" t="s">
        <v>95</v>
      </c>
      <c r="F12" s="126">
        <v>0</v>
      </c>
      <c r="G12" s="135">
        <v>80</v>
      </c>
      <c r="H12" s="135">
        <v>0</v>
      </c>
      <c r="I12" s="126">
        <f t="shared" si="1"/>
        <v>-80</v>
      </c>
      <c r="J12" s="227">
        <f>H12/G12*100</f>
        <v>0</v>
      </c>
      <c r="K12" s="126">
        <v>0</v>
      </c>
      <c r="L12" s="119"/>
      <c r="M12" s="127" t="s">
        <v>327</v>
      </c>
      <c r="N12" s="207">
        <v>0</v>
      </c>
    </row>
    <row r="13" spans="1:14" ht="90.75" customHeight="1" x14ac:dyDescent="0.2">
      <c r="A13" s="244"/>
      <c r="B13" s="244"/>
      <c r="C13" s="124">
        <v>4</v>
      </c>
      <c r="D13" s="96" t="s">
        <v>358</v>
      </c>
      <c r="E13" s="126" t="s">
        <v>95</v>
      </c>
      <c r="F13" s="126">
        <v>40</v>
      </c>
      <c r="G13" s="135">
        <v>30</v>
      </c>
      <c r="H13" s="135">
        <v>40</v>
      </c>
      <c r="I13" s="126">
        <v>0</v>
      </c>
      <c r="J13" s="227">
        <f t="shared" ref="J13:J17" si="2">H13/G13*100</f>
        <v>133.33333333333331</v>
      </c>
      <c r="K13" s="126">
        <f t="shared" si="0"/>
        <v>100</v>
      </c>
      <c r="L13" s="119"/>
      <c r="M13" s="215" t="s">
        <v>305</v>
      </c>
      <c r="N13" s="207">
        <v>1</v>
      </c>
    </row>
    <row r="14" spans="1:14" ht="112.7" customHeight="1" x14ac:dyDescent="0.2">
      <c r="A14" s="244"/>
      <c r="B14" s="244"/>
      <c r="C14" s="124">
        <v>5</v>
      </c>
      <c r="D14" s="125" t="s">
        <v>119</v>
      </c>
      <c r="E14" s="126" t="s">
        <v>95</v>
      </c>
      <c r="F14" s="126">
        <v>100</v>
      </c>
      <c r="G14" s="135">
        <v>75</v>
      </c>
      <c r="H14" s="135">
        <v>100</v>
      </c>
      <c r="I14" s="126">
        <v>0</v>
      </c>
      <c r="J14" s="227">
        <f t="shared" si="2"/>
        <v>133.33333333333331</v>
      </c>
      <c r="K14" s="126">
        <f t="shared" si="0"/>
        <v>100</v>
      </c>
      <c r="L14" s="119"/>
      <c r="M14" s="127" t="s">
        <v>335</v>
      </c>
      <c r="N14" s="207">
        <v>1</v>
      </c>
    </row>
    <row r="15" spans="1:14" ht="89.45" customHeight="1" x14ac:dyDescent="0.2">
      <c r="A15" s="244"/>
      <c r="B15" s="244"/>
      <c r="C15" s="124">
        <v>6</v>
      </c>
      <c r="D15" s="96" t="s">
        <v>120</v>
      </c>
      <c r="E15" s="126" t="s">
        <v>95</v>
      </c>
      <c r="F15" s="126">
        <v>60</v>
      </c>
      <c r="G15" s="135">
        <v>40</v>
      </c>
      <c r="H15" s="135">
        <v>62</v>
      </c>
      <c r="I15" s="126">
        <v>0</v>
      </c>
      <c r="J15" s="227">
        <f t="shared" si="2"/>
        <v>155</v>
      </c>
      <c r="K15" s="126">
        <f t="shared" si="0"/>
        <v>103.33333333333334</v>
      </c>
      <c r="L15" s="119"/>
      <c r="M15" s="127" t="s">
        <v>306</v>
      </c>
      <c r="N15" s="207">
        <v>1</v>
      </c>
    </row>
    <row r="16" spans="1:14" ht="63" customHeight="1" x14ac:dyDescent="0.2">
      <c r="A16" s="244"/>
      <c r="B16" s="244"/>
      <c r="C16" s="124">
        <v>7</v>
      </c>
      <c r="D16" s="125" t="s">
        <v>121</v>
      </c>
      <c r="E16" s="126" t="s">
        <v>95</v>
      </c>
      <c r="F16" s="126">
        <v>3</v>
      </c>
      <c r="G16" s="135">
        <v>20</v>
      </c>
      <c r="H16" s="135">
        <v>3</v>
      </c>
      <c r="I16" s="126">
        <f t="shared" si="1"/>
        <v>-17</v>
      </c>
      <c r="J16" s="227">
        <f t="shared" si="2"/>
        <v>15</v>
      </c>
      <c r="K16" s="126">
        <v>0</v>
      </c>
      <c r="L16" s="119"/>
      <c r="M16" s="127" t="s">
        <v>240</v>
      </c>
      <c r="N16" s="207">
        <v>0.15</v>
      </c>
    </row>
    <row r="17" spans="1:14" ht="96" x14ac:dyDescent="0.2">
      <c r="A17" s="244"/>
      <c r="B17" s="244"/>
      <c r="C17" s="124">
        <v>8</v>
      </c>
      <c r="D17" s="125" t="s">
        <v>122</v>
      </c>
      <c r="E17" s="126" t="s">
        <v>95</v>
      </c>
      <c r="F17" s="126">
        <v>0</v>
      </c>
      <c r="G17" s="135">
        <v>25</v>
      </c>
      <c r="H17" s="153">
        <v>0</v>
      </c>
      <c r="I17" s="126">
        <v>0</v>
      </c>
      <c r="J17" s="227">
        <f t="shared" si="2"/>
        <v>0</v>
      </c>
      <c r="K17" s="126">
        <v>0</v>
      </c>
      <c r="L17" s="119"/>
      <c r="M17" s="127" t="s">
        <v>263</v>
      </c>
      <c r="N17" s="207">
        <v>0</v>
      </c>
    </row>
    <row r="18" spans="1:14" ht="36" x14ac:dyDescent="0.2">
      <c r="A18" s="244"/>
      <c r="B18" s="244"/>
      <c r="C18" s="124">
        <v>9</v>
      </c>
      <c r="D18" s="125" t="s">
        <v>243</v>
      </c>
      <c r="E18" s="126" t="s">
        <v>95</v>
      </c>
      <c r="F18" s="126">
        <v>7.0000000000000001E-3</v>
      </c>
      <c r="G18" s="135">
        <v>3.0000000000000001E-3</v>
      </c>
      <c r="H18" s="234">
        <v>1E-3</v>
      </c>
      <c r="I18" s="126">
        <f>G18-F18</f>
        <v>-4.0000000000000001E-3</v>
      </c>
      <c r="J18" s="227">
        <f>H18*F18/100</f>
        <v>7.0000000000000005E-8</v>
      </c>
      <c r="K18" s="124">
        <f>H18/F18*100</f>
        <v>14.285714285714285</v>
      </c>
      <c r="L18" s="119"/>
      <c r="M18" s="127" t="s">
        <v>336</v>
      </c>
      <c r="N18" s="207">
        <v>1</v>
      </c>
    </row>
    <row r="19" spans="1:14" ht="60" x14ac:dyDescent="0.2">
      <c r="A19" s="244"/>
      <c r="B19" s="244"/>
      <c r="C19" s="124">
        <v>10</v>
      </c>
      <c r="D19" s="125" t="s">
        <v>219</v>
      </c>
      <c r="E19" s="126" t="s">
        <v>96</v>
      </c>
      <c r="F19" s="126">
        <v>1</v>
      </c>
      <c r="G19" s="135">
        <v>1</v>
      </c>
      <c r="H19" s="135">
        <v>1</v>
      </c>
      <c r="I19" s="126">
        <f t="shared" si="1"/>
        <v>0</v>
      </c>
      <c r="J19" s="227">
        <f>H19/G19*100</f>
        <v>100</v>
      </c>
      <c r="K19" s="126">
        <f t="shared" si="0"/>
        <v>100</v>
      </c>
      <c r="L19" s="119"/>
      <c r="M19" s="127" t="s">
        <v>325</v>
      </c>
      <c r="N19" s="207">
        <v>1</v>
      </c>
    </row>
    <row r="20" spans="1:14" ht="60" x14ac:dyDescent="0.2">
      <c r="A20" s="244"/>
      <c r="B20" s="244"/>
      <c r="C20" s="124">
        <v>11</v>
      </c>
      <c r="D20" s="125" t="s">
        <v>123</v>
      </c>
      <c r="E20" s="126" t="s">
        <v>96</v>
      </c>
      <c r="F20" s="126">
        <v>0</v>
      </c>
      <c r="G20" s="135">
        <v>0</v>
      </c>
      <c r="H20" s="135">
        <v>0</v>
      </c>
      <c r="I20" s="126">
        <f t="shared" si="1"/>
        <v>0</v>
      </c>
      <c r="J20" s="227">
        <v>100</v>
      </c>
      <c r="K20" s="126">
        <v>100</v>
      </c>
      <c r="L20" s="119"/>
      <c r="M20" s="127" t="s">
        <v>244</v>
      </c>
      <c r="N20" s="207">
        <v>1</v>
      </c>
    </row>
    <row r="21" spans="1:14" ht="160.5" customHeight="1" x14ac:dyDescent="0.2">
      <c r="A21" s="245"/>
      <c r="B21" s="245"/>
      <c r="C21" s="128" t="s">
        <v>313</v>
      </c>
      <c r="D21" s="129" t="s">
        <v>124</v>
      </c>
      <c r="E21" s="130" t="s">
        <v>96</v>
      </c>
      <c r="F21" s="130">
        <v>1</v>
      </c>
      <c r="G21" s="144">
        <v>1</v>
      </c>
      <c r="H21" s="144">
        <v>1</v>
      </c>
      <c r="I21" s="126">
        <f t="shared" si="1"/>
        <v>0</v>
      </c>
      <c r="J21" s="126">
        <f t="shared" ref="J21" si="3">H21/G21*100</f>
        <v>100</v>
      </c>
      <c r="K21" s="126">
        <f t="shared" si="0"/>
        <v>100</v>
      </c>
      <c r="L21" s="119"/>
      <c r="M21" s="127" t="s">
        <v>227</v>
      </c>
      <c r="N21" s="207">
        <v>1</v>
      </c>
    </row>
    <row r="22" spans="1:14" ht="12.75" customHeight="1" x14ac:dyDescent="0.2">
      <c r="A22" s="266" t="s">
        <v>101</v>
      </c>
      <c r="B22" s="268" t="s">
        <v>91</v>
      </c>
      <c r="C22" s="271" t="s">
        <v>104</v>
      </c>
      <c r="D22" s="271"/>
      <c r="E22" s="271"/>
      <c r="F22" s="271"/>
      <c r="G22" s="271"/>
      <c r="H22" s="271"/>
      <c r="I22" s="271"/>
      <c r="J22" s="271"/>
      <c r="K22" s="271"/>
      <c r="L22" s="131"/>
      <c r="M22" s="132"/>
      <c r="N22" s="208">
        <v>0.8</v>
      </c>
    </row>
    <row r="23" spans="1:14" ht="12.75" customHeight="1" x14ac:dyDescent="0.2">
      <c r="A23" s="267"/>
      <c r="B23" s="269"/>
      <c r="C23" s="270">
        <v>1</v>
      </c>
      <c r="D23" s="248" t="s">
        <v>7</v>
      </c>
      <c r="E23" s="248" t="s">
        <v>8</v>
      </c>
      <c r="F23" s="248">
        <v>359</v>
      </c>
      <c r="G23" s="251">
        <v>511</v>
      </c>
      <c r="H23" s="248">
        <v>367</v>
      </c>
      <c r="I23" s="248">
        <f>H23-G23</f>
        <v>-144</v>
      </c>
      <c r="J23" s="249">
        <v>100</v>
      </c>
      <c r="K23" s="249">
        <f>H23/F23*100</f>
        <v>102.22841225626742</v>
      </c>
      <c r="L23" s="131"/>
      <c r="M23" s="264"/>
      <c r="N23" s="207">
        <v>1</v>
      </c>
    </row>
    <row r="24" spans="1:14" ht="12.75" customHeight="1" x14ac:dyDescent="0.2">
      <c r="A24" s="267"/>
      <c r="B24" s="269"/>
      <c r="C24" s="270"/>
      <c r="D24" s="248"/>
      <c r="E24" s="248"/>
      <c r="F24" s="248"/>
      <c r="G24" s="252"/>
      <c r="H24" s="248"/>
      <c r="I24" s="248">
        <f t="shared" ref="I24:I32" si="4">H24-G24</f>
        <v>0</v>
      </c>
      <c r="J24" s="250"/>
      <c r="K24" s="250"/>
      <c r="L24" s="131"/>
      <c r="M24" s="265"/>
    </row>
    <row r="25" spans="1:14" ht="24" customHeight="1" x14ac:dyDescent="0.2">
      <c r="A25" s="267"/>
      <c r="B25" s="269"/>
      <c r="C25" s="133">
        <v>2</v>
      </c>
      <c r="D25" s="97" t="s">
        <v>283</v>
      </c>
      <c r="E25" s="97" t="s">
        <v>95</v>
      </c>
      <c r="F25" s="141">
        <v>13.9</v>
      </c>
      <c r="G25" s="171">
        <v>21</v>
      </c>
      <c r="H25" s="141">
        <v>13.9</v>
      </c>
      <c r="I25" s="141">
        <v>-7.1</v>
      </c>
      <c r="J25" s="150">
        <v>100</v>
      </c>
      <c r="K25" s="134">
        <f>H25/F25*100</f>
        <v>100</v>
      </c>
      <c r="L25" s="131"/>
      <c r="M25" s="132"/>
      <c r="N25" s="207">
        <v>1</v>
      </c>
    </row>
    <row r="26" spans="1:14" ht="48.2" customHeight="1" x14ac:dyDescent="0.2">
      <c r="A26" s="267"/>
      <c r="B26" s="269"/>
      <c r="C26" s="133">
        <v>3</v>
      </c>
      <c r="D26" s="185" t="s">
        <v>284</v>
      </c>
      <c r="E26" s="141" t="s">
        <v>95</v>
      </c>
      <c r="F26" s="141">
        <v>11.7</v>
      </c>
      <c r="G26" s="171">
        <v>47.5</v>
      </c>
      <c r="H26" s="174">
        <v>35.4</v>
      </c>
      <c r="I26" s="141">
        <f t="shared" si="4"/>
        <v>-12.100000000000001</v>
      </c>
      <c r="J26" s="134">
        <v>100</v>
      </c>
      <c r="K26" s="134">
        <f>H26/F26*100</f>
        <v>302.56410256410254</v>
      </c>
      <c r="L26" s="131"/>
      <c r="M26" s="127"/>
      <c r="N26" s="210">
        <v>0.9</v>
      </c>
    </row>
    <row r="27" spans="1:14" ht="40.5" customHeight="1" x14ac:dyDescent="0.2">
      <c r="A27" s="267"/>
      <c r="B27" s="269"/>
      <c r="C27" s="133">
        <v>4</v>
      </c>
      <c r="D27" s="185" t="s">
        <v>264</v>
      </c>
      <c r="E27" s="141" t="s">
        <v>95</v>
      </c>
      <c r="F27" s="141">
        <v>1.9</v>
      </c>
      <c r="G27" s="171">
        <v>4</v>
      </c>
      <c r="H27" s="141">
        <v>4.4000000000000004</v>
      </c>
      <c r="I27" s="231">
        <f t="shared" si="4"/>
        <v>0.40000000000000036</v>
      </c>
      <c r="J27" s="134">
        <v>0</v>
      </c>
      <c r="K27" s="134">
        <f t="shared" ref="K27:K31" si="5">H27/F27*100</f>
        <v>231.57894736842107</v>
      </c>
      <c r="L27" s="131"/>
      <c r="M27" s="127"/>
      <c r="N27" s="210">
        <v>0</v>
      </c>
    </row>
    <row r="28" spans="1:14" ht="34.5" customHeight="1" x14ac:dyDescent="0.2">
      <c r="A28" s="267"/>
      <c r="B28" s="269"/>
      <c r="C28" s="133">
        <v>5</v>
      </c>
      <c r="D28" s="185" t="s">
        <v>265</v>
      </c>
      <c r="E28" s="97" t="s">
        <v>95</v>
      </c>
      <c r="F28" s="146">
        <v>64.900000000000006</v>
      </c>
      <c r="G28" s="171">
        <v>64.900000000000006</v>
      </c>
      <c r="H28" s="146">
        <v>52</v>
      </c>
      <c r="I28" s="231">
        <f t="shared" si="4"/>
        <v>-12.900000000000006</v>
      </c>
      <c r="J28" s="134">
        <v>100</v>
      </c>
      <c r="K28" s="134">
        <f t="shared" si="5"/>
        <v>80.123266563944526</v>
      </c>
      <c r="L28" s="131"/>
      <c r="M28" s="132"/>
      <c r="N28" s="207">
        <v>1</v>
      </c>
    </row>
    <row r="29" spans="1:14" ht="34.5" customHeight="1" x14ac:dyDescent="0.2">
      <c r="A29" s="267"/>
      <c r="B29" s="269"/>
      <c r="C29" s="172">
        <v>6</v>
      </c>
      <c r="D29" s="186" t="s">
        <v>266</v>
      </c>
      <c r="E29" s="185" t="s">
        <v>270</v>
      </c>
      <c r="F29" s="146">
        <v>30</v>
      </c>
      <c r="G29" s="171">
        <v>15</v>
      </c>
      <c r="H29" s="146">
        <v>35</v>
      </c>
      <c r="I29" s="231">
        <f t="shared" si="4"/>
        <v>20</v>
      </c>
      <c r="J29" s="134">
        <v>100</v>
      </c>
      <c r="K29" s="134">
        <f t="shared" si="5"/>
        <v>116.66666666666667</v>
      </c>
      <c r="L29" s="131"/>
      <c r="M29" s="132"/>
      <c r="N29" s="207">
        <v>1</v>
      </c>
    </row>
    <row r="30" spans="1:14" ht="60.75" customHeight="1" x14ac:dyDescent="0.2">
      <c r="A30" s="267"/>
      <c r="B30" s="269"/>
      <c r="C30" s="145">
        <v>7</v>
      </c>
      <c r="D30" s="185" t="s">
        <v>267</v>
      </c>
      <c r="E30" s="185" t="s">
        <v>269</v>
      </c>
      <c r="F30" s="146">
        <v>167</v>
      </c>
      <c r="G30" s="146">
        <v>165</v>
      </c>
      <c r="H30" s="146">
        <v>101</v>
      </c>
      <c r="I30" s="231">
        <f t="shared" si="4"/>
        <v>-64</v>
      </c>
      <c r="J30" s="147">
        <v>61</v>
      </c>
      <c r="K30" s="134">
        <f t="shared" si="5"/>
        <v>60.479041916167667</v>
      </c>
      <c r="L30" s="148"/>
      <c r="M30" s="149" t="s">
        <v>220</v>
      </c>
      <c r="N30" s="207">
        <v>0.6</v>
      </c>
    </row>
    <row r="31" spans="1:14" ht="60.75" customHeight="1" x14ac:dyDescent="0.2">
      <c r="A31" s="267"/>
      <c r="B31" s="269"/>
      <c r="C31" s="172">
        <v>8</v>
      </c>
      <c r="D31" s="186" t="s">
        <v>268</v>
      </c>
      <c r="E31" s="146" t="s">
        <v>95</v>
      </c>
      <c r="F31" s="146">
        <v>55</v>
      </c>
      <c r="G31" s="146">
        <v>75</v>
      </c>
      <c r="H31" s="146">
        <v>34</v>
      </c>
      <c r="I31" s="231">
        <f t="shared" si="4"/>
        <v>-41</v>
      </c>
      <c r="J31" s="147">
        <f>H31/G31*100</f>
        <v>45.333333333333329</v>
      </c>
      <c r="K31" s="134">
        <f t="shared" si="5"/>
        <v>61.818181818181813</v>
      </c>
      <c r="L31" s="148"/>
      <c r="M31" s="149" t="s">
        <v>220</v>
      </c>
      <c r="N31" s="207">
        <v>0.5</v>
      </c>
    </row>
    <row r="32" spans="1:14" ht="45" customHeight="1" x14ac:dyDescent="0.2">
      <c r="A32" s="267"/>
      <c r="B32" s="269"/>
      <c r="C32" s="133">
        <v>9</v>
      </c>
      <c r="D32" s="186" t="s">
        <v>271</v>
      </c>
      <c r="E32" s="146" t="s">
        <v>95</v>
      </c>
      <c r="F32" s="146">
        <v>11.7</v>
      </c>
      <c r="G32" s="146">
        <v>50</v>
      </c>
      <c r="H32" s="146">
        <v>11.4</v>
      </c>
      <c r="I32" s="231">
        <f t="shared" si="4"/>
        <v>-38.6</v>
      </c>
      <c r="J32" s="147">
        <v>100</v>
      </c>
      <c r="K32" s="134">
        <f>H32/F32*100</f>
        <v>97.435897435897445</v>
      </c>
      <c r="L32" s="148"/>
      <c r="M32" s="149" t="s">
        <v>341</v>
      </c>
      <c r="N32" s="207">
        <v>1</v>
      </c>
    </row>
    <row r="33" spans="1:127" ht="12.75" customHeight="1" x14ac:dyDescent="0.2">
      <c r="A33" s="246" t="s">
        <v>101</v>
      </c>
      <c r="B33" s="246" t="s">
        <v>93</v>
      </c>
      <c r="C33" s="240" t="s">
        <v>105</v>
      </c>
      <c r="D33" s="241"/>
      <c r="E33" s="241"/>
      <c r="F33" s="241"/>
      <c r="G33" s="241"/>
      <c r="H33" s="241"/>
      <c r="I33" s="241"/>
      <c r="J33" s="241"/>
      <c r="K33" s="242"/>
      <c r="L33" s="119"/>
      <c r="M33" s="132"/>
      <c r="N33" s="208">
        <v>0.9</v>
      </c>
    </row>
    <row r="34" spans="1:127" ht="36" x14ac:dyDescent="0.2">
      <c r="A34" s="247"/>
      <c r="B34" s="247"/>
      <c r="C34" s="135">
        <v>1</v>
      </c>
      <c r="D34" s="127" t="s">
        <v>178</v>
      </c>
      <c r="E34" s="135" t="s">
        <v>96</v>
      </c>
      <c r="F34" s="136">
        <v>606</v>
      </c>
      <c r="G34" s="136">
        <v>85</v>
      </c>
      <c r="H34" s="136">
        <v>608</v>
      </c>
      <c r="I34" s="136">
        <f t="shared" ref="I34:I39" si="6">H34-G34</f>
        <v>523</v>
      </c>
      <c r="J34" s="136">
        <f t="shared" ref="J34:J39" si="7">H34/G34*100</f>
        <v>715.2941176470589</v>
      </c>
      <c r="K34" s="136">
        <f>H34/F34*100</f>
        <v>100.33003300330033</v>
      </c>
      <c r="L34" s="119"/>
      <c r="M34" s="127"/>
      <c r="N34" s="207">
        <v>1</v>
      </c>
    </row>
    <row r="35" spans="1:127" ht="194.25" customHeight="1" x14ac:dyDescent="0.2">
      <c r="A35" s="247"/>
      <c r="B35" s="247"/>
      <c r="C35" s="135">
        <v>2</v>
      </c>
      <c r="D35" s="127" t="s">
        <v>232</v>
      </c>
      <c r="E35" s="135" t="s">
        <v>96</v>
      </c>
      <c r="F35" s="136">
        <v>106</v>
      </c>
      <c r="G35" s="136">
        <v>23</v>
      </c>
      <c r="H35" s="136">
        <v>110</v>
      </c>
      <c r="I35" s="136">
        <f t="shared" si="6"/>
        <v>87</v>
      </c>
      <c r="J35" s="136">
        <f t="shared" si="7"/>
        <v>478.26086956521738</v>
      </c>
      <c r="K35" s="136">
        <f t="shared" ref="K35:K38" si="8">H35/F35*100</f>
        <v>103.77358490566037</v>
      </c>
      <c r="L35" s="119"/>
      <c r="M35" s="127"/>
      <c r="N35" s="207">
        <v>1</v>
      </c>
    </row>
    <row r="36" spans="1:127" ht="72" x14ac:dyDescent="0.2">
      <c r="A36" s="247"/>
      <c r="B36" s="247"/>
      <c r="C36" s="135">
        <v>3</v>
      </c>
      <c r="D36" s="127" t="s">
        <v>231</v>
      </c>
      <c r="E36" s="135" t="s">
        <v>96</v>
      </c>
      <c r="F36" s="136">
        <v>180</v>
      </c>
      <c r="G36" s="136">
        <v>66</v>
      </c>
      <c r="H36" s="136">
        <v>185</v>
      </c>
      <c r="I36" s="136">
        <f t="shared" si="6"/>
        <v>119</v>
      </c>
      <c r="J36" s="136">
        <f t="shared" si="7"/>
        <v>280.30303030303031</v>
      </c>
      <c r="K36" s="136">
        <f t="shared" si="8"/>
        <v>102.77777777777777</v>
      </c>
      <c r="L36" s="119"/>
      <c r="M36" s="188"/>
      <c r="N36" s="207">
        <v>1</v>
      </c>
    </row>
    <row r="37" spans="1:127" ht="102" thickBot="1" x14ac:dyDescent="0.25">
      <c r="A37" s="247"/>
      <c r="B37" s="247"/>
      <c r="C37" s="135">
        <v>4</v>
      </c>
      <c r="D37" s="127" t="s">
        <v>342</v>
      </c>
      <c r="E37" s="135" t="s">
        <v>179</v>
      </c>
      <c r="F37" s="137">
        <v>712</v>
      </c>
      <c r="G37" s="137">
        <v>1147</v>
      </c>
      <c r="H37" s="137">
        <v>712</v>
      </c>
      <c r="I37" s="136">
        <f t="shared" si="6"/>
        <v>-435</v>
      </c>
      <c r="J37" s="136">
        <f t="shared" si="7"/>
        <v>62.074978204010463</v>
      </c>
      <c r="K37" s="136">
        <f t="shared" si="8"/>
        <v>100</v>
      </c>
      <c r="L37" s="119"/>
      <c r="M37" s="212" t="s">
        <v>314</v>
      </c>
      <c r="N37" s="207">
        <v>0.6</v>
      </c>
    </row>
    <row r="38" spans="1:127" ht="102" thickBot="1" x14ac:dyDescent="0.25">
      <c r="A38" s="247"/>
      <c r="B38" s="247"/>
      <c r="C38" s="144">
        <v>5</v>
      </c>
      <c r="D38" s="189" t="s">
        <v>230</v>
      </c>
      <c r="E38" s="144" t="s">
        <v>96</v>
      </c>
      <c r="F38" s="190">
        <v>12115</v>
      </c>
      <c r="G38" s="191">
        <v>26882</v>
      </c>
      <c r="H38" s="190">
        <v>12115</v>
      </c>
      <c r="I38" s="190">
        <f t="shared" si="6"/>
        <v>-14767</v>
      </c>
      <c r="J38" s="190">
        <f t="shared" si="7"/>
        <v>45.067331299754478</v>
      </c>
      <c r="K38" s="136">
        <f t="shared" si="8"/>
        <v>100</v>
      </c>
      <c r="L38" s="119"/>
      <c r="M38" s="213" t="s">
        <v>315</v>
      </c>
      <c r="N38" s="207">
        <v>0.6</v>
      </c>
    </row>
    <row r="39" spans="1:127" s="139" customFormat="1" ht="168.75" thickBot="1" x14ac:dyDescent="0.25">
      <c r="A39" s="192"/>
      <c r="B39" s="192"/>
      <c r="C39" s="192" t="s">
        <v>159</v>
      </c>
      <c r="D39" s="192" t="s">
        <v>282</v>
      </c>
      <c r="E39" s="192" t="s">
        <v>96</v>
      </c>
      <c r="F39" s="185">
        <v>57</v>
      </c>
      <c r="G39" s="174">
        <v>33</v>
      </c>
      <c r="H39" s="185">
        <v>60</v>
      </c>
      <c r="I39" s="185">
        <f t="shared" si="6"/>
        <v>27</v>
      </c>
      <c r="J39" s="185">
        <f t="shared" si="7"/>
        <v>181.81818181818181</v>
      </c>
      <c r="K39" s="193"/>
      <c r="L39" s="211"/>
      <c r="M39" s="214" t="s">
        <v>316</v>
      </c>
      <c r="N39" s="216">
        <v>1</v>
      </c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  <c r="BI39" s="207"/>
      <c r="BJ39" s="207"/>
      <c r="BK39" s="207"/>
      <c r="BL39" s="207"/>
      <c r="BM39" s="207"/>
      <c r="BN39" s="207"/>
      <c r="BO39" s="207"/>
      <c r="BP39" s="207"/>
      <c r="BQ39" s="207"/>
      <c r="BR39" s="207"/>
      <c r="BS39" s="207"/>
      <c r="BT39" s="207"/>
      <c r="BU39" s="207"/>
      <c r="BV39" s="207"/>
      <c r="BW39" s="207"/>
      <c r="BX39" s="207"/>
      <c r="BY39" s="207"/>
      <c r="BZ39" s="207"/>
      <c r="CA39" s="207"/>
      <c r="CB39" s="207"/>
      <c r="CC39" s="207"/>
      <c r="CD39" s="207"/>
      <c r="CE39" s="207"/>
      <c r="CF39" s="207"/>
      <c r="CG39" s="207"/>
      <c r="CH39" s="207"/>
      <c r="CI39" s="207"/>
      <c r="CJ39" s="207"/>
      <c r="CK39" s="207"/>
      <c r="CL39" s="207"/>
      <c r="CM39" s="207"/>
      <c r="CN39" s="207"/>
      <c r="CO39" s="207"/>
      <c r="CP39" s="207"/>
      <c r="CQ39" s="207"/>
      <c r="CR39" s="207"/>
      <c r="CS39" s="207"/>
      <c r="CT39" s="207"/>
      <c r="CU39" s="207"/>
      <c r="CV39" s="207"/>
      <c r="CW39" s="207"/>
      <c r="CX39" s="207"/>
      <c r="CY39" s="207"/>
      <c r="CZ39" s="207"/>
      <c r="DA39" s="207"/>
      <c r="DB39" s="207"/>
      <c r="DC39" s="207"/>
      <c r="DD39" s="207"/>
      <c r="DE39" s="207"/>
      <c r="DF39" s="207"/>
      <c r="DG39" s="207"/>
      <c r="DH39" s="207"/>
      <c r="DI39" s="207"/>
      <c r="DJ39" s="207"/>
      <c r="DK39" s="207"/>
      <c r="DL39" s="207"/>
      <c r="DM39" s="207"/>
      <c r="DN39" s="207"/>
      <c r="DO39" s="207"/>
      <c r="DP39" s="207"/>
      <c r="DQ39" s="207"/>
      <c r="DR39" s="207"/>
      <c r="DS39" s="207"/>
      <c r="DT39" s="207"/>
      <c r="DU39" s="207"/>
      <c r="DV39" s="207"/>
      <c r="DW39" s="207"/>
    </row>
    <row r="40" spans="1:127" x14ac:dyDescent="0.2">
      <c r="A40" s="12"/>
      <c r="B40" s="12"/>
      <c r="C40" s="12"/>
      <c r="D40" s="12"/>
      <c r="E40" s="12"/>
      <c r="F40" s="13"/>
      <c r="G40" s="53"/>
      <c r="H40" s="13"/>
      <c r="I40" s="13"/>
      <c r="J40" s="13"/>
      <c r="K40" s="13"/>
    </row>
    <row r="41" spans="1:127" x14ac:dyDescent="0.2">
      <c r="A41" s="12"/>
      <c r="B41" s="12"/>
      <c r="C41" s="12"/>
      <c r="D41" s="12"/>
      <c r="E41" s="12"/>
      <c r="F41" s="13"/>
      <c r="G41" s="53"/>
      <c r="H41" s="13"/>
      <c r="I41" s="13"/>
      <c r="J41" s="13"/>
      <c r="K41" s="13"/>
    </row>
    <row r="42" spans="1:127" x14ac:dyDescent="0.2">
      <c r="A42" s="12"/>
      <c r="B42" s="12"/>
      <c r="C42" s="12"/>
      <c r="D42" s="12"/>
      <c r="E42" s="12"/>
      <c r="F42" s="13"/>
      <c r="G42" s="53"/>
      <c r="H42" s="13"/>
      <c r="I42" s="13"/>
      <c r="J42" s="13"/>
      <c r="K42" s="13"/>
    </row>
    <row r="43" spans="1:127" x14ac:dyDescent="0.2">
      <c r="A43" s="12"/>
      <c r="B43" s="12"/>
      <c r="C43" s="12"/>
      <c r="D43" s="12"/>
      <c r="E43" s="12"/>
      <c r="F43" s="13"/>
      <c r="G43" s="53"/>
      <c r="H43" s="13"/>
      <c r="I43" s="13"/>
      <c r="J43" s="13"/>
      <c r="K43" s="13"/>
    </row>
    <row r="44" spans="1:127" x14ac:dyDescent="0.2">
      <c r="A44" s="12"/>
      <c r="B44" s="12"/>
      <c r="C44" s="12"/>
      <c r="D44" s="12"/>
      <c r="E44" s="12"/>
      <c r="F44" s="13"/>
      <c r="G44" s="53"/>
      <c r="H44" s="13"/>
      <c r="I44" s="13"/>
      <c r="J44" s="13"/>
      <c r="K44" s="13"/>
    </row>
    <row r="45" spans="1:127" x14ac:dyDescent="0.2">
      <c r="A45" s="12"/>
      <c r="B45" s="12"/>
      <c r="C45" s="12"/>
      <c r="D45" s="12"/>
      <c r="E45" s="12"/>
      <c r="F45" s="13"/>
      <c r="G45" s="53"/>
      <c r="H45" s="13"/>
      <c r="I45" s="13"/>
      <c r="J45" s="13"/>
      <c r="K45" s="13"/>
    </row>
    <row r="46" spans="1:127" x14ac:dyDescent="0.2">
      <c r="A46" s="13"/>
      <c r="B46" s="13"/>
      <c r="C46" s="13"/>
      <c r="D46" s="13"/>
      <c r="E46" s="13"/>
      <c r="F46" s="13"/>
      <c r="G46" s="53"/>
      <c r="H46" s="13"/>
      <c r="I46" s="13"/>
      <c r="J46" s="13"/>
      <c r="K46" s="13"/>
    </row>
    <row r="47" spans="1:127" x14ac:dyDescent="0.2">
      <c r="A47" s="13"/>
      <c r="B47" s="13"/>
      <c r="C47" s="13"/>
      <c r="D47" s="13"/>
      <c r="E47" s="13"/>
      <c r="F47" s="13"/>
      <c r="G47" s="53"/>
      <c r="H47" s="13"/>
      <c r="I47" s="13"/>
      <c r="J47" s="13"/>
      <c r="K47" s="13"/>
    </row>
    <row r="48" spans="1:127" x14ac:dyDescent="0.2">
      <c r="A48" s="13"/>
      <c r="B48" s="13"/>
      <c r="C48" s="13"/>
      <c r="D48" s="13"/>
      <c r="E48" s="13"/>
      <c r="F48" s="13"/>
      <c r="G48" s="53"/>
      <c r="H48" s="13"/>
      <c r="I48" s="13"/>
      <c r="J48" s="13"/>
      <c r="K48" s="13"/>
    </row>
    <row r="49" spans="1:11" x14ac:dyDescent="0.2">
      <c r="A49" s="13"/>
      <c r="B49" s="13"/>
      <c r="C49" s="13"/>
      <c r="D49" s="13"/>
      <c r="E49" s="13"/>
      <c r="F49" s="13"/>
      <c r="G49" s="53"/>
      <c r="H49" s="13"/>
      <c r="I49" s="13"/>
      <c r="J49" s="13"/>
      <c r="K49" s="13"/>
    </row>
    <row r="50" spans="1:11" x14ac:dyDescent="0.2">
      <c r="A50" s="13"/>
      <c r="B50" s="13"/>
      <c r="C50" s="13"/>
      <c r="D50" s="13"/>
      <c r="E50" s="13"/>
      <c r="F50" s="13"/>
      <c r="G50" s="53"/>
      <c r="H50" s="13"/>
      <c r="I50" s="13"/>
      <c r="J50" s="13"/>
      <c r="K50" s="13"/>
    </row>
    <row r="51" spans="1:11" x14ac:dyDescent="0.2">
      <c r="A51" s="13"/>
      <c r="B51" s="13"/>
      <c r="C51" s="13"/>
      <c r="D51" s="13"/>
      <c r="E51" s="13"/>
      <c r="F51" s="13"/>
      <c r="G51" s="53"/>
      <c r="H51" s="13"/>
      <c r="I51" s="13"/>
      <c r="J51" s="13"/>
      <c r="K51" s="13"/>
    </row>
    <row r="52" spans="1:11" x14ac:dyDescent="0.2">
      <c r="A52" s="13"/>
      <c r="B52" s="13"/>
      <c r="C52" s="13"/>
      <c r="D52" s="13"/>
      <c r="E52" s="13"/>
      <c r="F52" s="13"/>
      <c r="G52" s="53"/>
      <c r="H52" s="13"/>
      <c r="I52" s="13"/>
      <c r="J52" s="13"/>
      <c r="K52" s="13"/>
    </row>
    <row r="53" spans="1:11" x14ac:dyDescent="0.2">
      <c r="A53" s="13"/>
      <c r="B53" s="13"/>
      <c r="C53" s="13"/>
      <c r="D53" s="13"/>
      <c r="E53" s="13"/>
      <c r="F53" s="13"/>
      <c r="G53" s="53"/>
      <c r="H53" s="13"/>
      <c r="I53" s="13"/>
      <c r="J53" s="13"/>
      <c r="K53" s="13"/>
    </row>
    <row r="54" spans="1:11" x14ac:dyDescent="0.2">
      <c r="A54" s="13"/>
      <c r="B54" s="13"/>
      <c r="C54" s="13"/>
      <c r="D54" s="13"/>
      <c r="E54" s="13"/>
      <c r="F54" s="13"/>
      <c r="G54" s="53"/>
      <c r="H54" s="13"/>
      <c r="I54" s="13"/>
      <c r="J54" s="13"/>
      <c r="K54" s="13"/>
    </row>
    <row r="55" spans="1:11" x14ac:dyDescent="0.2">
      <c r="A55" s="14"/>
      <c r="B55" s="14"/>
      <c r="C55" s="14"/>
      <c r="D55" s="14"/>
      <c r="E55" s="14"/>
      <c r="F55" s="14"/>
      <c r="G55" s="54"/>
      <c r="H55" s="14"/>
      <c r="I55" s="14"/>
      <c r="J55" s="14"/>
      <c r="K55" s="14"/>
    </row>
    <row r="56" spans="1:11" x14ac:dyDescent="0.2">
      <c r="A56" s="14"/>
      <c r="B56" s="14"/>
      <c r="C56" s="14"/>
      <c r="D56" s="14"/>
      <c r="E56" s="14"/>
      <c r="F56" s="14"/>
      <c r="G56" s="54"/>
      <c r="H56" s="14"/>
      <c r="I56" s="14"/>
      <c r="J56" s="14"/>
      <c r="K56" s="14"/>
    </row>
    <row r="57" spans="1:11" x14ac:dyDescent="0.2">
      <c r="A57" s="14"/>
      <c r="B57" s="14"/>
      <c r="C57" s="14"/>
      <c r="D57" s="14"/>
      <c r="E57" s="14"/>
      <c r="F57" s="14"/>
      <c r="G57" s="54"/>
      <c r="H57" s="14"/>
      <c r="I57" s="14"/>
      <c r="J57" s="14"/>
      <c r="K57" s="14"/>
    </row>
    <row r="58" spans="1:11" x14ac:dyDescent="0.2">
      <c r="A58" s="14"/>
      <c r="B58" s="14"/>
      <c r="C58" s="14"/>
      <c r="D58" s="14"/>
      <c r="E58" s="14"/>
      <c r="F58" s="14"/>
      <c r="G58" s="54"/>
      <c r="H58" s="14"/>
      <c r="I58" s="14"/>
      <c r="J58" s="14"/>
      <c r="K58" s="14"/>
    </row>
    <row r="59" spans="1:11" x14ac:dyDescent="0.2">
      <c r="A59" s="14"/>
      <c r="B59" s="14"/>
      <c r="C59" s="14"/>
      <c r="D59" s="14"/>
      <c r="E59" s="14"/>
      <c r="F59" s="14"/>
      <c r="G59" s="54"/>
      <c r="H59" s="14"/>
      <c r="I59" s="14"/>
      <c r="J59" s="14"/>
      <c r="K59" s="14"/>
    </row>
    <row r="60" spans="1:11" x14ac:dyDescent="0.2">
      <c r="A60" s="14"/>
      <c r="B60" s="14"/>
      <c r="C60" s="14"/>
      <c r="D60" s="14"/>
      <c r="E60" s="14"/>
      <c r="F60" s="14"/>
      <c r="G60" s="54"/>
      <c r="H60" s="14"/>
      <c r="I60" s="14"/>
      <c r="J60" s="14"/>
      <c r="K60" s="14"/>
    </row>
    <row r="61" spans="1:11" x14ac:dyDescent="0.2">
      <c r="A61" s="14"/>
      <c r="B61" s="14"/>
      <c r="C61" s="14"/>
      <c r="D61" s="14"/>
      <c r="E61" s="14"/>
      <c r="F61" s="14"/>
      <c r="G61" s="54"/>
      <c r="H61" s="14"/>
      <c r="I61" s="14"/>
      <c r="J61" s="14"/>
      <c r="K61" s="14"/>
    </row>
    <row r="62" spans="1:11" x14ac:dyDescent="0.2">
      <c r="A62" s="14"/>
      <c r="B62" s="14"/>
      <c r="C62" s="14"/>
      <c r="D62" s="14"/>
      <c r="E62" s="14"/>
      <c r="F62" s="14"/>
      <c r="G62" s="54"/>
      <c r="H62" s="14"/>
      <c r="I62" s="14"/>
      <c r="J62" s="14"/>
      <c r="K62" s="14"/>
    </row>
    <row r="63" spans="1:11" x14ac:dyDescent="0.2">
      <c r="A63" s="14"/>
      <c r="B63" s="14"/>
      <c r="C63" s="14"/>
      <c r="D63" s="14"/>
      <c r="E63" s="14"/>
      <c r="F63" s="14"/>
      <c r="G63" s="54"/>
      <c r="H63" s="14"/>
      <c r="I63" s="14"/>
      <c r="J63" s="14"/>
      <c r="K63" s="14"/>
    </row>
    <row r="64" spans="1:11" x14ac:dyDescent="0.2">
      <c r="A64" s="14"/>
      <c r="B64" s="14"/>
      <c r="C64" s="14"/>
      <c r="D64" s="14"/>
      <c r="E64" s="14"/>
      <c r="F64" s="14"/>
      <c r="G64" s="54"/>
      <c r="H64" s="14"/>
      <c r="I64" s="14"/>
      <c r="J64" s="14"/>
      <c r="K64" s="14"/>
    </row>
  </sheetData>
  <mergeCells count="32">
    <mergeCell ref="M5:M7"/>
    <mergeCell ref="M23:M24"/>
    <mergeCell ref="A22:A32"/>
    <mergeCell ref="B22:B32"/>
    <mergeCell ref="C23:C24"/>
    <mergeCell ref="C22:K22"/>
    <mergeCell ref="C8:M8"/>
    <mergeCell ref="C9:M9"/>
    <mergeCell ref="J5:J7"/>
    <mergeCell ref="K5:K7"/>
    <mergeCell ref="I1:L1"/>
    <mergeCell ref="A5:B6"/>
    <mergeCell ref="C5:C7"/>
    <mergeCell ref="D5:D7"/>
    <mergeCell ref="E5:E7"/>
    <mergeCell ref="A2:K2"/>
    <mergeCell ref="A3:K3"/>
    <mergeCell ref="F5:H5"/>
    <mergeCell ref="I5:I7"/>
    <mergeCell ref="C33:K33"/>
    <mergeCell ref="A10:A21"/>
    <mergeCell ref="B10:B21"/>
    <mergeCell ref="A33:A38"/>
    <mergeCell ref="B33:B38"/>
    <mergeCell ref="D23:D24"/>
    <mergeCell ref="H23:H24"/>
    <mergeCell ref="I23:I24"/>
    <mergeCell ref="J23:J24"/>
    <mergeCell ref="E23:E24"/>
    <mergeCell ref="F23:F24"/>
    <mergeCell ref="G23:G24"/>
    <mergeCell ref="K23:K24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view="pageBreakPreview" zoomScaleNormal="120" zoomScaleSheetLayoutView="100" workbookViewId="0">
      <selection activeCell="K7" sqref="K7"/>
    </sheetView>
  </sheetViews>
  <sheetFormatPr defaultRowHeight="12.75" x14ac:dyDescent="0.2"/>
  <cols>
    <col min="1" max="1" width="3.5703125" customWidth="1"/>
    <col min="2" max="2" width="3.7109375" customWidth="1"/>
    <col min="3" max="3" width="3.85546875" customWidth="1"/>
    <col min="4" max="4" width="3.140625" customWidth="1"/>
    <col min="5" max="5" width="33.42578125" customWidth="1"/>
    <col min="6" max="6" width="17.5703125" customWidth="1"/>
    <col min="7" max="7" width="7.5703125" customWidth="1"/>
    <col min="8" max="8" width="20.28515625" customWidth="1"/>
    <col min="9" max="9" width="26.7109375" customWidth="1"/>
    <col min="10" max="10" width="11.28515625" customWidth="1"/>
    <col min="11" max="11" width="9.140625" style="92" customWidth="1"/>
  </cols>
  <sheetData>
    <row r="1" spans="1:11" ht="26.45" customHeight="1" x14ac:dyDescent="0.2">
      <c r="A1" s="98"/>
      <c r="B1" s="98"/>
      <c r="C1" s="98"/>
      <c r="D1" s="98"/>
      <c r="E1" s="98"/>
      <c r="F1" s="98"/>
      <c r="G1" s="98"/>
      <c r="H1" s="325" t="s">
        <v>106</v>
      </c>
      <c r="I1" s="325"/>
      <c r="J1" s="98"/>
    </row>
    <row r="2" spans="1:11" ht="26.45" customHeight="1" x14ac:dyDescent="0.2">
      <c r="A2" s="98"/>
      <c r="B2" s="98"/>
      <c r="C2" s="98"/>
      <c r="D2" s="98"/>
      <c r="E2" s="330" t="s">
        <v>359</v>
      </c>
      <c r="F2" s="330"/>
      <c r="G2" s="330"/>
      <c r="H2" s="158"/>
      <c r="I2" s="158"/>
      <c r="J2" s="98"/>
    </row>
    <row r="3" spans="1:11" x14ac:dyDescent="0.2">
      <c r="A3" s="326" t="s">
        <v>59</v>
      </c>
      <c r="B3" s="326"/>
      <c r="C3" s="326"/>
      <c r="D3" s="326"/>
      <c r="E3" s="326"/>
      <c r="F3" s="326"/>
      <c r="G3" s="326"/>
      <c r="H3" s="326"/>
      <c r="I3" s="326"/>
      <c r="J3" s="98"/>
    </row>
    <row r="4" spans="1:11" ht="44.45" customHeight="1" x14ac:dyDescent="0.2">
      <c r="A4" s="327" t="s">
        <v>45</v>
      </c>
      <c r="B4" s="328"/>
      <c r="C4" s="328"/>
      <c r="D4" s="329"/>
      <c r="E4" s="295" t="s">
        <v>61</v>
      </c>
      <c r="F4" s="295" t="s">
        <v>62</v>
      </c>
      <c r="G4" s="295" t="s">
        <v>53</v>
      </c>
      <c r="H4" s="295" t="s">
        <v>54</v>
      </c>
      <c r="I4" s="295" t="s">
        <v>207</v>
      </c>
      <c r="J4" s="289" t="s">
        <v>208</v>
      </c>
    </row>
    <row r="5" spans="1:11" ht="30.75" customHeight="1" x14ac:dyDescent="0.2">
      <c r="A5" s="157" t="s">
        <v>60</v>
      </c>
      <c r="B5" s="157" t="s">
        <v>51</v>
      </c>
      <c r="C5" s="157" t="s">
        <v>55</v>
      </c>
      <c r="D5" s="157" t="s">
        <v>56</v>
      </c>
      <c r="E5" s="296"/>
      <c r="F5" s="296"/>
      <c r="G5" s="296"/>
      <c r="H5" s="296"/>
      <c r="I5" s="296"/>
      <c r="J5" s="290"/>
    </row>
    <row r="6" spans="1:11" ht="12.75" customHeight="1" x14ac:dyDescent="0.2">
      <c r="A6" s="99" t="s">
        <v>101</v>
      </c>
      <c r="B6" s="157"/>
      <c r="C6" s="157"/>
      <c r="D6" s="157"/>
      <c r="E6" s="100" t="s">
        <v>102</v>
      </c>
      <c r="F6" s="101" t="s">
        <v>114</v>
      </c>
      <c r="G6" s="101"/>
      <c r="H6" s="102"/>
      <c r="I6" s="102"/>
      <c r="J6" s="103"/>
      <c r="K6" s="93">
        <f>(K7+K57+K119)/3</f>
        <v>0.91111111111111109</v>
      </c>
    </row>
    <row r="7" spans="1:11" ht="189" customHeight="1" x14ac:dyDescent="0.2">
      <c r="A7" s="104" t="s">
        <v>101</v>
      </c>
      <c r="B7" s="104" t="s">
        <v>92</v>
      </c>
      <c r="C7" s="104"/>
      <c r="D7" s="104"/>
      <c r="E7" s="160" t="s">
        <v>125</v>
      </c>
      <c r="F7" s="232"/>
      <c r="G7" s="183" t="s">
        <v>216</v>
      </c>
      <c r="H7" s="162"/>
      <c r="I7" s="170" t="s">
        <v>360</v>
      </c>
      <c r="J7" s="194" t="s">
        <v>223</v>
      </c>
      <c r="K7" s="93">
        <v>0.9</v>
      </c>
    </row>
    <row r="8" spans="1:11" ht="185.25" customHeight="1" x14ac:dyDescent="0.2">
      <c r="A8" s="104" t="s">
        <v>101</v>
      </c>
      <c r="B8" s="104" t="s">
        <v>92</v>
      </c>
      <c r="C8" s="159" t="s">
        <v>57</v>
      </c>
      <c r="D8" s="159"/>
      <c r="E8" s="162" t="s">
        <v>173</v>
      </c>
      <c r="F8" s="162"/>
      <c r="G8" s="105" t="s">
        <v>216</v>
      </c>
      <c r="H8" s="162" t="s">
        <v>172</v>
      </c>
      <c r="I8" s="170" t="s">
        <v>361</v>
      </c>
      <c r="J8" s="194" t="s">
        <v>223</v>
      </c>
      <c r="K8" s="239">
        <v>0.8</v>
      </c>
    </row>
    <row r="9" spans="1:11" s="28" customFormat="1" ht="88.5" customHeight="1" x14ac:dyDescent="0.2">
      <c r="A9" s="104" t="s">
        <v>101</v>
      </c>
      <c r="B9" s="104" t="s">
        <v>92</v>
      </c>
      <c r="C9" s="159" t="s">
        <v>57</v>
      </c>
      <c r="D9" s="159" t="s">
        <v>92</v>
      </c>
      <c r="E9" s="162" t="s">
        <v>405</v>
      </c>
      <c r="F9" s="162" t="s">
        <v>391</v>
      </c>
      <c r="G9" s="162" t="s">
        <v>216</v>
      </c>
      <c r="H9" s="162" t="s">
        <v>126</v>
      </c>
      <c r="I9" s="170" t="s">
        <v>362</v>
      </c>
      <c r="J9" s="108"/>
      <c r="K9" s="206">
        <v>0.8</v>
      </c>
    </row>
    <row r="10" spans="1:11" s="28" customFormat="1" ht="126" x14ac:dyDescent="0.2">
      <c r="A10" s="109">
        <v>6</v>
      </c>
      <c r="B10" s="156">
        <v>1</v>
      </c>
      <c r="C10" s="156">
        <v>1</v>
      </c>
      <c r="D10" s="156"/>
      <c r="E10" s="162" t="s">
        <v>127</v>
      </c>
      <c r="F10" s="162" t="s">
        <v>128</v>
      </c>
      <c r="G10" s="162" t="s">
        <v>216</v>
      </c>
      <c r="H10" s="162" t="s">
        <v>129</v>
      </c>
      <c r="I10" s="170" t="s">
        <v>363</v>
      </c>
      <c r="J10" s="194" t="s">
        <v>285</v>
      </c>
      <c r="K10" s="94">
        <v>0</v>
      </c>
    </row>
    <row r="11" spans="1:11" s="28" customFormat="1" ht="147" x14ac:dyDescent="0.2">
      <c r="A11" s="156">
        <v>6</v>
      </c>
      <c r="B11" s="156">
        <v>1</v>
      </c>
      <c r="C11" s="156">
        <v>1</v>
      </c>
      <c r="D11" s="156"/>
      <c r="E11" s="162" t="s">
        <v>130</v>
      </c>
      <c r="F11" s="162" t="s">
        <v>392</v>
      </c>
      <c r="G11" s="105" t="s">
        <v>216</v>
      </c>
      <c r="H11" s="105" t="s">
        <v>126</v>
      </c>
      <c r="I11" s="165" t="s">
        <v>343</v>
      </c>
      <c r="J11" s="108"/>
      <c r="K11" s="94">
        <v>1</v>
      </c>
    </row>
    <row r="12" spans="1:11" s="28" customFormat="1" ht="147" x14ac:dyDescent="0.2">
      <c r="A12" s="163">
        <v>6</v>
      </c>
      <c r="B12" s="163"/>
      <c r="C12" s="163"/>
      <c r="D12" s="163"/>
      <c r="E12" s="110" t="s">
        <v>131</v>
      </c>
      <c r="F12" s="110" t="s">
        <v>391</v>
      </c>
      <c r="G12" s="105" t="s">
        <v>216</v>
      </c>
      <c r="H12" s="110" t="s">
        <v>132</v>
      </c>
      <c r="I12" s="166" t="s">
        <v>454</v>
      </c>
      <c r="J12" s="194" t="s">
        <v>286</v>
      </c>
      <c r="K12" s="94">
        <v>1</v>
      </c>
    </row>
    <row r="13" spans="1:11" s="28" customFormat="1" ht="147" x14ac:dyDescent="0.2">
      <c r="A13" s="156">
        <v>6</v>
      </c>
      <c r="B13" s="156"/>
      <c r="C13" s="156"/>
      <c r="D13" s="164"/>
      <c r="E13" s="162" t="s">
        <v>133</v>
      </c>
      <c r="F13" s="162" t="s">
        <v>393</v>
      </c>
      <c r="G13" s="105" t="s">
        <v>216</v>
      </c>
      <c r="H13" s="162" t="s">
        <v>134</v>
      </c>
      <c r="I13" s="106" t="s">
        <v>255</v>
      </c>
      <c r="J13" s="194" t="s">
        <v>286</v>
      </c>
      <c r="K13" s="94">
        <v>1</v>
      </c>
    </row>
    <row r="14" spans="1:11" s="28" customFormat="1" ht="98.25" customHeight="1" x14ac:dyDescent="0.2">
      <c r="A14" s="111" t="s">
        <v>101</v>
      </c>
      <c r="B14" s="111" t="s">
        <v>92</v>
      </c>
      <c r="C14" s="111" t="s">
        <v>57</v>
      </c>
      <c r="D14" s="112" t="s">
        <v>91</v>
      </c>
      <c r="E14" s="162" t="s">
        <v>135</v>
      </c>
      <c r="F14" s="162" t="s">
        <v>394</v>
      </c>
      <c r="G14" s="105" t="s">
        <v>216</v>
      </c>
      <c r="H14" s="162" t="s">
        <v>136</v>
      </c>
      <c r="I14" s="170" t="s">
        <v>256</v>
      </c>
      <c r="J14" s="108"/>
      <c r="K14" s="206">
        <v>0.5</v>
      </c>
    </row>
    <row r="15" spans="1:11" s="28" customFormat="1" ht="94.5" x14ac:dyDescent="0.2">
      <c r="A15" s="113"/>
      <c r="B15" s="113"/>
      <c r="C15" s="113"/>
      <c r="D15" s="113"/>
      <c r="E15" s="162" t="s">
        <v>137</v>
      </c>
      <c r="F15" s="162" t="s">
        <v>395</v>
      </c>
      <c r="G15" s="105" t="s">
        <v>216</v>
      </c>
      <c r="H15" s="162" t="s">
        <v>138</v>
      </c>
      <c r="I15" s="165" t="s">
        <v>245</v>
      </c>
      <c r="J15" s="108"/>
      <c r="K15" s="94">
        <v>1</v>
      </c>
    </row>
    <row r="16" spans="1:11" s="28" customFormat="1" ht="118.5" customHeight="1" x14ac:dyDescent="0.2">
      <c r="A16" s="159"/>
      <c r="B16" s="159"/>
      <c r="C16" s="159"/>
      <c r="D16" s="159"/>
      <c r="E16" s="162" t="s">
        <v>139</v>
      </c>
      <c r="F16" s="162" t="s">
        <v>396</v>
      </c>
      <c r="G16" s="105" t="s">
        <v>216</v>
      </c>
      <c r="H16" s="105" t="s">
        <v>140</v>
      </c>
      <c r="I16" s="114" t="s">
        <v>337</v>
      </c>
      <c r="J16" s="194" t="s">
        <v>223</v>
      </c>
      <c r="K16" s="94">
        <v>1</v>
      </c>
    </row>
    <row r="17" spans="1:11" s="28" customFormat="1" ht="136.5" customHeight="1" x14ac:dyDescent="0.2">
      <c r="A17" s="159"/>
      <c r="B17" s="159"/>
      <c r="C17" s="159"/>
      <c r="D17" s="159"/>
      <c r="E17" s="162" t="s">
        <v>141</v>
      </c>
      <c r="F17" s="162" t="s">
        <v>396</v>
      </c>
      <c r="G17" s="105" t="s">
        <v>216</v>
      </c>
      <c r="H17" s="162" t="s">
        <v>142</v>
      </c>
      <c r="I17" s="170" t="s">
        <v>240</v>
      </c>
      <c r="J17" s="107" t="s">
        <v>223</v>
      </c>
      <c r="K17" s="94">
        <v>0.01</v>
      </c>
    </row>
    <row r="18" spans="1:11" s="28" customFormat="1" ht="69.75" customHeight="1" x14ac:dyDescent="0.2">
      <c r="A18" s="159"/>
      <c r="B18" s="159"/>
      <c r="C18" s="159"/>
      <c r="D18" s="159"/>
      <c r="E18" s="162" t="s">
        <v>143</v>
      </c>
      <c r="F18" s="162" t="s">
        <v>396</v>
      </c>
      <c r="G18" s="105" t="s">
        <v>216</v>
      </c>
      <c r="H18" s="162" t="s">
        <v>144</v>
      </c>
      <c r="I18" s="170" t="s">
        <v>287</v>
      </c>
      <c r="J18" s="107" t="s">
        <v>223</v>
      </c>
      <c r="K18" s="94">
        <v>0</v>
      </c>
    </row>
    <row r="19" spans="1:11" s="28" customFormat="1" ht="52.5" x14ac:dyDescent="0.2">
      <c r="A19" s="159" t="s">
        <v>101</v>
      </c>
      <c r="B19" s="159" t="s">
        <v>92</v>
      </c>
      <c r="C19" s="159" t="s">
        <v>57</v>
      </c>
      <c r="D19" s="159" t="s">
        <v>93</v>
      </c>
      <c r="E19" s="162" t="s">
        <v>145</v>
      </c>
      <c r="F19" s="162" t="s">
        <v>396</v>
      </c>
      <c r="G19" s="105" t="s">
        <v>216</v>
      </c>
      <c r="H19" s="162" t="s">
        <v>146</v>
      </c>
      <c r="I19" s="170" t="s">
        <v>338</v>
      </c>
      <c r="J19" s="107"/>
      <c r="K19" s="206">
        <v>1</v>
      </c>
    </row>
    <row r="20" spans="1:11" s="28" customFormat="1" ht="52.5" x14ac:dyDescent="0.2">
      <c r="A20" s="159"/>
      <c r="B20" s="159"/>
      <c r="C20" s="159"/>
      <c r="D20" s="159"/>
      <c r="E20" s="162" t="s">
        <v>147</v>
      </c>
      <c r="F20" s="162" t="s">
        <v>396</v>
      </c>
      <c r="G20" s="105" t="s">
        <v>216</v>
      </c>
      <c r="H20" s="162" t="s">
        <v>146</v>
      </c>
      <c r="I20" s="165" t="s">
        <v>246</v>
      </c>
      <c r="J20" s="107" t="s">
        <v>223</v>
      </c>
      <c r="K20" s="94">
        <v>1</v>
      </c>
    </row>
    <row r="21" spans="1:11" s="28" customFormat="1" ht="73.5" x14ac:dyDescent="0.2">
      <c r="A21" s="115"/>
      <c r="B21" s="115"/>
      <c r="C21" s="115"/>
      <c r="D21" s="115"/>
      <c r="E21" s="162" t="s">
        <v>254</v>
      </c>
      <c r="F21" s="162" t="s">
        <v>397</v>
      </c>
      <c r="G21" s="105" t="s">
        <v>216</v>
      </c>
      <c r="H21" s="162" t="s">
        <v>148</v>
      </c>
      <c r="I21" s="165" t="s">
        <v>257</v>
      </c>
      <c r="J21" s="107"/>
      <c r="K21" s="94">
        <v>1</v>
      </c>
    </row>
    <row r="22" spans="1:11" s="28" customFormat="1" ht="84" x14ac:dyDescent="0.2">
      <c r="A22" s="159" t="s">
        <v>101</v>
      </c>
      <c r="B22" s="159" t="s">
        <v>92</v>
      </c>
      <c r="C22" s="159" t="s">
        <v>57</v>
      </c>
      <c r="D22" s="159" t="s">
        <v>90</v>
      </c>
      <c r="E22" s="162" t="s">
        <v>41</v>
      </c>
      <c r="F22" s="162" t="s">
        <v>396</v>
      </c>
      <c r="G22" s="162" t="s">
        <v>149</v>
      </c>
      <c r="H22" s="162" t="s">
        <v>42</v>
      </c>
      <c r="I22" s="106"/>
      <c r="J22" s="107"/>
      <c r="K22" s="206">
        <v>1</v>
      </c>
    </row>
    <row r="23" spans="1:11" s="28" customFormat="1" ht="31.5" x14ac:dyDescent="0.2">
      <c r="A23" s="159"/>
      <c r="B23" s="159"/>
      <c r="C23" s="159"/>
      <c r="D23" s="159"/>
      <c r="E23" s="162" t="s">
        <v>43</v>
      </c>
      <c r="F23" s="162" t="s">
        <v>398</v>
      </c>
      <c r="G23" s="162" t="s">
        <v>216</v>
      </c>
      <c r="H23" s="162" t="s">
        <v>174</v>
      </c>
      <c r="I23" s="165" t="s">
        <v>326</v>
      </c>
      <c r="J23" s="108"/>
      <c r="K23" s="94">
        <v>1</v>
      </c>
    </row>
    <row r="24" spans="1:11" s="28" customFormat="1" ht="120.2" customHeight="1" x14ac:dyDescent="0.2">
      <c r="A24" s="159" t="s">
        <v>101</v>
      </c>
      <c r="B24" s="159" t="s">
        <v>92</v>
      </c>
      <c r="C24" s="159" t="s">
        <v>57</v>
      </c>
      <c r="D24" s="159" t="s">
        <v>97</v>
      </c>
      <c r="E24" s="162" t="s">
        <v>44</v>
      </c>
      <c r="F24" s="162" t="s">
        <v>399</v>
      </c>
      <c r="G24" s="162" t="s">
        <v>216</v>
      </c>
      <c r="H24" s="162" t="s">
        <v>150</v>
      </c>
      <c r="I24" s="106" t="s">
        <v>288</v>
      </c>
      <c r="J24" s="108"/>
      <c r="K24" s="206">
        <v>1</v>
      </c>
    </row>
    <row r="25" spans="1:11" s="28" customFormat="1" ht="94.5" x14ac:dyDescent="0.2">
      <c r="A25" s="159"/>
      <c r="B25" s="159"/>
      <c r="C25" s="159"/>
      <c r="D25" s="159"/>
      <c r="E25" s="162" t="s">
        <v>151</v>
      </c>
      <c r="F25" s="162" t="s">
        <v>400</v>
      </c>
      <c r="G25" s="162" t="s">
        <v>216</v>
      </c>
      <c r="H25" s="162" t="s">
        <v>152</v>
      </c>
      <c r="I25" s="170" t="s">
        <v>307</v>
      </c>
      <c r="J25" s="108"/>
      <c r="K25" s="94">
        <v>1</v>
      </c>
    </row>
    <row r="26" spans="1:11" s="28" customFormat="1" ht="94.5" x14ac:dyDescent="0.2">
      <c r="A26" s="159"/>
      <c r="B26" s="159"/>
      <c r="C26" s="159"/>
      <c r="D26" s="159"/>
      <c r="E26" s="162" t="s">
        <v>406</v>
      </c>
      <c r="F26" s="162" t="s">
        <v>401</v>
      </c>
      <c r="G26" s="162" t="s">
        <v>216</v>
      </c>
      <c r="H26" s="162" t="s">
        <v>153</v>
      </c>
      <c r="I26" s="165" t="s">
        <v>247</v>
      </c>
      <c r="J26" s="108"/>
      <c r="K26" s="94">
        <v>1</v>
      </c>
    </row>
    <row r="27" spans="1:11" s="28" customFormat="1" ht="94.5" x14ac:dyDescent="0.2">
      <c r="A27" s="156"/>
      <c r="B27" s="156"/>
      <c r="C27" s="156"/>
      <c r="D27" s="156"/>
      <c r="E27" s="162" t="s">
        <v>154</v>
      </c>
      <c r="F27" s="162" t="s">
        <v>402</v>
      </c>
      <c r="G27" s="162" t="s">
        <v>216</v>
      </c>
      <c r="H27" s="162" t="s">
        <v>155</v>
      </c>
      <c r="I27" s="165" t="s">
        <v>248</v>
      </c>
      <c r="J27" s="108"/>
      <c r="K27" s="94">
        <v>1</v>
      </c>
    </row>
    <row r="28" spans="1:11" s="28" customFormat="1" ht="94.5" x14ac:dyDescent="0.2">
      <c r="A28" s="156"/>
      <c r="B28" s="156"/>
      <c r="C28" s="156"/>
      <c r="D28" s="156"/>
      <c r="E28" s="162" t="s">
        <v>407</v>
      </c>
      <c r="F28" s="162" t="s">
        <v>403</v>
      </c>
      <c r="G28" s="162" t="s">
        <v>216</v>
      </c>
      <c r="H28" s="162" t="s">
        <v>411</v>
      </c>
      <c r="I28" s="165" t="s">
        <v>324</v>
      </c>
      <c r="J28" s="108"/>
      <c r="K28" s="94">
        <v>1</v>
      </c>
    </row>
    <row r="29" spans="1:11" s="28" customFormat="1" ht="84" x14ac:dyDescent="0.2">
      <c r="A29" s="156"/>
      <c r="B29" s="156"/>
      <c r="C29" s="156"/>
      <c r="D29" s="156"/>
      <c r="E29" s="162" t="s">
        <v>408</v>
      </c>
      <c r="F29" s="162" t="s">
        <v>404</v>
      </c>
      <c r="G29" s="162" t="s">
        <v>249</v>
      </c>
      <c r="H29" s="162" t="s">
        <v>156</v>
      </c>
      <c r="I29" s="195" t="s">
        <v>289</v>
      </c>
      <c r="J29" s="108"/>
      <c r="K29" s="94">
        <v>1</v>
      </c>
    </row>
    <row r="30" spans="1:11" s="28" customFormat="1" ht="84" x14ac:dyDescent="0.2">
      <c r="A30" s="156"/>
      <c r="B30" s="156"/>
      <c r="C30" s="156"/>
      <c r="D30" s="156"/>
      <c r="E30" s="162" t="s">
        <v>409</v>
      </c>
      <c r="F30" s="162" t="s">
        <v>410</v>
      </c>
      <c r="G30" s="162" t="s">
        <v>216</v>
      </c>
      <c r="H30" s="162" t="s">
        <v>157</v>
      </c>
      <c r="I30" s="165" t="s">
        <v>228</v>
      </c>
      <c r="J30" s="108"/>
      <c r="K30" s="94">
        <v>1</v>
      </c>
    </row>
    <row r="31" spans="1:11" s="28" customFormat="1" ht="105" x14ac:dyDescent="0.2">
      <c r="A31" s="156"/>
      <c r="B31" s="156"/>
      <c r="C31" s="156"/>
      <c r="D31" s="156"/>
      <c r="E31" s="162" t="s">
        <v>412</v>
      </c>
      <c r="F31" s="162" t="s">
        <v>413</v>
      </c>
      <c r="G31" s="162" t="s">
        <v>216</v>
      </c>
      <c r="H31" s="162" t="s">
        <v>158</v>
      </c>
      <c r="I31" s="165" t="s">
        <v>308</v>
      </c>
      <c r="J31" s="108"/>
      <c r="K31" s="94">
        <v>1</v>
      </c>
    </row>
    <row r="32" spans="1:11" s="28" customFormat="1" ht="89.25" customHeight="1" x14ac:dyDescent="0.2">
      <c r="A32" s="156"/>
      <c r="B32" s="156"/>
      <c r="C32" s="156"/>
      <c r="D32" s="156"/>
      <c r="E32" s="162" t="s">
        <v>414</v>
      </c>
      <c r="F32" s="162" t="s">
        <v>413</v>
      </c>
      <c r="G32" s="162" t="s">
        <v>216</v>
      </c>
      <c r="H32" s="162" t="s">
        <v>156</v>
      </c>
      <c r="I32" s="165" t="s">
        <v>224</v>
      </c>
      <c r="J32" s="108"/>
      <c r="K32" s="94">
        <v>1</v>
      </c>
    </row>
    <row r="33" spans="1:11" s="28" customFormat="1" ht="52.5" x14ac:dyDescent="0.2">
      <c r="A33" s="159" t="s">
        <v>101</v>
      </c>
      <c r="B33" s="159" t="s">
        <v>92</v>
      </c>
      <c r="C33" s="159" t="s">
        <v>57</v>
      </c>
      <c r="D33" s="159" t="s">
        <v>159</v>
      </c>
      <c r="E33" s="162" t="s">
        <v>160</v>
      </c>
      <c r="F33" s="156"/>
      <c r="G33" s="162" t="s">
        <v>249</v>
      </c>
      <c r="H33" s="142" t="s">
        <v>250</v>
      </c>
      <c r="I33" s="154"/>
      <c r="J33" s="108"/>
      <c r="K33" s="206">
        <v>1</v>
      </c>
    </row>
    <row r="34" spans="1:11" s="28" customFormat="1" ht="31.5" x14ac:dyDescent="0.2">
      <c r="A34" s="159"/>
      <c r="B34" s="159"/>
      <c r="C34" s="159"/>
      <c r="D34" s="159"/>
      <c r="E34" s="162" t="s">
        <v>161</v>
      </c>
      <c r="F34" s="162" t="s">
        <v>410</v>
      </c>
      <c r="G34" s="162" t="s">
        <v>216</v>
      </c>
      <c r="H34" s="142" t="s">
        <v>229</v>
      </c>
      <c r="I34" s="154" t="s">
        <v>339</v>
      </c>
      <c r="J34" s="108"/>
      <c r="K34" s="94">
        <v>1</v>
      </c>
    </row>
    <row r="35" spans="1:11" s="28" customFormat="1" ht="93.75" customHeight="1" x14ac:dyDescent="0.2">
      <c r="A35" s="159"/>
      <c r="B35" s="159"/>
      <c r="C35" s="159"/>
      <c r="D35" s="159"/>
      <c r="E35" s="162" t="s">
        <v>162</v>
      </c>
      <c r="F35" s="162" t="s">
        <v>415</v>
      </c>
      <c r="G35" s="162" t="s">
        <v>216</v>
      </c>
      <c r="H35" s="162" t="s">
        <v>163</v>
      </c>
      <c r="I35" s="165" t="s">
        <v>317</v>
      </c>
      <c r="J35" s="108"/>
      <c r="K35" s="94">
        <v>1</v>
      </c>
    </row>
    <row r="36" spans="1:11" s="28" customFormat="1" ht="49.7" customHeight="1" x14ac:dyDescent="0.2">
      <c r="A36" s="159"/>
      <c r="B36" s="159"/>
      <c r="C36" s="159"/>
      <c r="D36" s="159"/>
      <c r="E36" s="162" t="s">
        <v>164</v>
      </c>
      <c r="F36" s="162" t="s">
        <v>415</v>
      </c>
      <c r="G36" s="162" t="s">
        <v>216</v>
      </c>
      <c r="H36" s="162" t="s">
        <v>165</v>
      </c>
      <c r="I36" s="142" t="s">
        <v>251</v>
      </c>
      <c r="J36" s="108"/>
      <c r="K36" s="94">
        <v>1</v>
      </c>
    </row>
    <row r="37" spans="1:11" s="28" customFormat="1" ht="47.25" customHeight="1" x14ac:dyDescent="0.2">
      <c r="A37" s="156"/>
      <c r="B37" s="156"/>
      <c r="C37" s="156"/>
      <c r="D37" s="156"/>
      <c r="E37" s="162" t="s">
        <v>166</v>
      </c>
      <c r="F37" s="162" t="s">
        <v>415</v>
      </c>
      <c r="G37" s="162" t="s">
        <v>216</v>
      </c>
      <c r="H37" s="162" t="s">
        <v>165</v>
      </c>
      <c r="I37" s="142" t="s">
        <v>251</v>
      </c>
      <c r="J37" s="108"/>
      <c r="K37" s="94">
        <v>1</v>
      </c>
    </row>
    <row r="38" spans="1:11" s="28" customFormat="1" ht="73.5" x14ac:dyDescent="0.2">
      <c r="A38" s="159" t="s">
        <v>101</v>
      </c>
      <c r="B38" s="159" t="s">
        <v>92</v>
      </c>
      <c r="C38" s="159" t="s">
        <v>57</v>
      </c>
      <c r="D38" s="159" t="s">
        <v>167</v>
      </c>
      <c r="E38" s="162" t="s">
        <v>416</v>
      </c>
      <c r="F38" s="235" t="s">
        <v>417</v>
      </c>
      <c r="G38" s="162" t="s">
        <v>216</v>
      </c>
      <c r="H38" s="162" t="s">
        <v>175</v>
      </c>
      <c r="I38" s="106"/>
      <c r="J38" s="194"/>
      <c r="K38" s="206">
        <v>0.4</v>
      </c>
    </row>
    <row r="39" spans="1:11" s="28" customFormat="1" ht="42" customHeight="1" x14ac:dyDescent="0.2">
      <c r="A39" s="156"/>
      <c r="B39" s="156"/>
      <c r="C39" s="156"/>
      <c r="D39" s="156"/>
      <c r="E39" s="162" t="s">
        <v>418</v>
      </c>
      <c r="F39" s="162" t="s">
        <v>417</v>
      </c>
      <c r="G39" s="162" t="s">
        <v>216</v>
      </c>
      <c r="H39" s="162" t="s">
        <v>175</v>
      </c>
      <c r="I39" s="170" t="s">
        <v>442</v>
      </c>
      <c r="J39" s="108"/>
      <c r="K39" s="94">
        <v>1</v>
      </c>
    </row>
    <row r="40" spans="1:11" s="28" customFormat="1" ht="42" customHeight="1" x14ac:dyDescent="0.2">
      <c r="A40" s="156"/>
      <c r="B40" s="156"/>
      <c r="C40" s="156"/>
      <c r="D40" s="156"/>
      <c r="E40" s="162" t="s">
        <v>419</v>
      </c>
      <c r="F40" s="235" t="s">
        <v>417</v>
      </c>
      <c r="G40" s="162" t="s">
        <v>216</v>
      </c>
      <c r="H40" s="162" t="s">
        <v>175</v>
      </c>
      <c r="I40" s="170" t="s">
        <v>450</v>
      </c>
      <c r="J40" s="194" t="s">
        <v>223</v>
      </c>
      <c r="K40" s="94">
        <v>0</v>
      </c>
    </row>
    <row r="41" spans="1:11" s="28" customFormat="1" ht="42" customHeight="1" x14ac:dyDescent="0.2">
      <c r="A41" s="156"/>
      <c r="B41" s="156"/>
      <c r="C41" s="156"/>
      <c r="D41" s="156"/>
      <c r="E41" s="162" t="s">
        <v>420</v>
      </c>
      <c r="F41" s="162" t="s">
        <v>417</v>
      </c>
      <c r="G41" s="162" t="s">
        <v>216</v>
      </c>
      <c r="H41" s="162" t="s">
        <v>175</v>
      </c>
      <c r="I41" s="170" t="s">
        <v>443</v>
      </c>
      <c r="J41" s="108"/>
      <c r="K41" s="94">
        <v>1</v>
      </c>
    </row>
    <row r="42" spans="1:11" s="28" customFormat="1" ht="42" customHeight="1" x14ac:dyDescent="0.2">
      <c r="A42" s="156"/>
      <c r="B42" s="156"/>
      <c r="C42" s="156"/>
      <c r="D42" s="156"/>
      <c r="E42" s="162" t="s">
        <v>421</v>
      </c>
      <c r="F42" s="162" t="s">
        <v>417</v>
      </c>
      <c r="G42" s="162" t="s">
        <v>216</v>
      </c>
      <c r="H42" s="162" t="s">
        <v>175</v>
      </c>
      <c r="I42" s="170" t="s">
        <v>444</v>
      </c>
      <c r="J42" s="108"/>
      <c r="K42" s="94">
        <v>1</v>
      </c>
    </row>
    <row r="43" spans="1:11" s="28" customFormat="1" ht="42" customHeight="1" x14ac:dyDescent="0.2">
      <c r="A43" s="156"/>
      <c r="B43" s="156"/>
      <c r="C43" s="156"/>
      <c r="D43" s="156"/>
      <c r="E43" s="162" t="s">
        <v>422</v>
      </c>
      <c r="F43" s="162" t="s">
        <v>417</v>
      </c>
      <c r="G43" s="162" t="s">
        <v>216</v>
      </c>
      <c r="H43" s="162" t="s">
        <v>175</v>
      </c>
      <c r="I43" s="170" t="s">
        <v>456</v>
      </c>
      <c r="J43" s="194" t="s">
        <v>223</v>
      </c>
      <c r="K43" s="94">
        <v>0</v>
      </c>
    </row>
    <row r="44" spans="1:11" s="28" customFormat="1" ht="42" customHeight="1" x14ac:dyDescent="0.2">
      <c r="A44" s="156"/>
      <c r="B44" s="156"/>
      <c r="C44" s="156"/>
      <c r="D44" s="156"/>
      <c r="E44" s="162" t="s">
        <v>423</v>
      </c>
      <c r="F44" s="162" t="s">
        <v>417</v>
      </c>
      <c r="G44" s="162" t="s">
        <v>216</v>
      </c>
      <c r="H44" s="162" t="s">
        <v>175</v>
      </c>
      <c r="I44" s="170" t="s">
        <v>457</v>
      </c>
      <c r="J44" s="194" t="s">
        <v>223</v>
      </c>
      <c r="K44" s="94">
        <v>0</v>
      </c>
    </row>
    <row r="45" spans="1:11" s="28" customFormat="1" ht="42" customHeight="1" x14ac:dyDescent="0.2">
      <c r="A45" s="156"/>
      <c r="B45" s="156"/>
      <c r="C45" s="156"/>
      <c r="D45" s="156"/>
      <c r="E45" s="162" t="s">
        <v>424</v>
      </c>
      <c r="F45" s="162" t="s">
        <v>417</v>
      </c>
      <c r="G45" s="162" t="s">
        <v>216</v>
      </c>
      <c r="H45" s="162" t="s">
        <v>175</v>
      </c>
      <c r="I45" s="170" t="s">
        <v>451</v>
      </c>
      <c r="J45" s="194" t="s">
        <v>223</v>
      </c>
      <c r="K45" s="94">
        <v>0</v>
      </c>
    </row>
    <row r="46" spans="1:11" s="28" customFormat="1" ht="42" customHeight="1" x14ac:dyDescent="0.2">
      <c r="A46" s="156"/>
      <c r="B46" s="156"/>
      <c r="C46" s="156"/>
      <c r="D46" s="156"/>
      <c r="E46" s="162" t="s">
        <v>425</v>
      </c>
      <c r="F46" s="162" t="s">
        <v>417</v>
      </c>
      <c r="G46" s="162" t="s">
        <v>216</v>
      </c>
      <c r="H46" s="162" t="s">
        <v>175</v>
      </c>
      <c r="I46" s="170" t="s">
        <v>452</v>
      </c>
      <c r="J46" s="194" t="s">
        <v>223</v>
      </c>
      <c r="K46" s="94">
        <v>0</v>
      </c>
    </row>
    <row r="47" spans="1:11" s="28" customFormat="1" ht="42" customHeight="1" x14ac:dyDescent="0.2">
      <c r="A47" s="156"/>
      <c r="B47" s="156"/>
      <c r="C47" s="156"/>
      <c r="D47" s="156"/>
      <c r="E47" s="162" t="s">
        <v>426</v>
      </c>
      <c r="F47" s="162" t="s">
        <v>417</v>
      </c>
      <c r="G47" s="162" t="s">
        <v>216</v>
      </c>
      <c r="H47" s="162" t="s">
        <v>175</v>
      </c>
      <c r="I47" s="170" t="s">
        <v>451</v>
      </c>
      <c r="J47" s="194" t="s">
        <v>223</v>
      </c>
      <c r="K47" s="94">
        <v>0</v>
      </c>
    </row>
    <row r="48" spans="1:11" s="28" customFormat="1" ht="42" customHeight="1" x14ac:dyDescent="0.2">
      <c r="A48" s="156"/>
      <c r="B48" s="156"/>
      <c r="C48" s="156"/>
      <c r="D48" s="156"/>
      <c r="E48" s="162" t="s">
        <v>427</v>
      </c>
      <c r="F48" s="162" t="s">
        <v>417</v>
      </c>
      <c r="G48" s="162" t="s">
        <v>216</v>
      </c>
      <c r="H48" s="162" t="s">
        <v>175</v>
      </c>
      <c r="I48" s="170" t="s">
        <v>445</v>
      </c>
      <c r="J48" s="108"/>
      <c r="K48" s="94">
        <v>1</v>
      </c>
    </row>
    <row r="49" spans="1:15" s="28" customFormat="1" ht="42" customHeight="1" x14ac:dyDescent="0.2">
      <c r="A49" s="156"/>
      <c r="B49" s="156"/>
      <c r="C49" s="156"/>
      <c r="D49" s="156"/>
      <c r="E49" s="162" t="s">
        <v>428</v>
      </c>
      <c r="F49" s="235" t="s">
        <v>417</v>
      </c>
      <c r="G49" s="162" t="s">
        <v>216</v>
      </c>
      <c r="H49" s="162" t="s">
        <v>175</v>
      </c>
      <c r="I49" s="170" t="s">
        <v>452</v>
      </c>
      <c r="J49" s="194" t="s">
        <v>223</v>
      </c>
      <c r="K49" s="94">
        <v>0</v>
      </c>
    </row>
    <row r="50" spans="1:15" s="28" customFormat="1" ht="42" customHeight="1" x14ac:dyDescent="0.2">
      <c r="A50" s="156"/>
      <c r="B50" s="156"/>
      <c r="C50" s="156"/>
      <c r="D50" s="156"/>
      <c r="E50" s="162" t="s">
        <v>429</v>
      </c>
      <c r="F50" s="235" t="s">
        <v>417</v>
      </c>
      <c r="G50" s="162" t="s">
        <v>216</v>
      </c>
      <c r="H50" s="162" t="s">
        <v>175</v>
      </c>
      <c r="I50" s="170" t="s">
        <v>453</v>
      </c>
      <c r="J50" s="194" t="s">
        <v>223</v>
      </c>
      <c r="K50" s="94">
        <v>0.5</v>
      </c>
    </row>
    <row r="51" spans="1:15" s="28" customFormat="1" ht="42" customHeight="1" x14ac:dyDescent="0.2">
      <c r="A51" s="156"/>
      <c r="B51" s="156"/>
      <c r="C51" s="156"/>
      <c r="D51" s="156"/>
      <c r="E51" s="162" t="s">
        <v>430</v>
      </c>
      <c r="F51" s="235" t="s">
        <v>417</v>
      </c>
      <c r="G51" s="162" t="s">
        <v>216</v>
      </c>
      <c r="H51" s="162" t="s">
        <v>175</v>
      </c>
      <c r="I51" s="170" t="s">
        <v>446</v>
      </c>
      <c r="J51" s="108"/>
      <c r="K51" s="94">
        <v>1</v>
      </c>
    </row>
    <row r="52" spans="1:15" s="28" customFormat="1" ht="42" customHeight="1" x14ac:dyDescent="0.2">
      <c r="A52" s="156"/>
      <c r="B52" s="156"/>
      <c r="C52" s="156"/>
      <c r="D52" s="156"/>
      <c r="E52" s="162" t="s">
        <v>431</v>
      </c>
      <c r="F52" s="235" t="s">
        <v>417</v>
      </c>
      <c r="G52" s="162" t="s">
        <v>216</v>
      </c>
      <c r="H52" s="162" t="s">
        <v>175</v>
      </c>
      <c r="I52" s="170" t="s">
        <v>447</v>
      </c>
      <c r="J52" s="108"/>
      <c r="K52" s="94">
        <v>1</v>
      </c>
    </row>
    <row r="53" spans="1:15" s="28" customFormat="1" ht="42" customHeight="1" x14ac:dyDescent="0.2">
      <c r="A53" s="156"/>
      <c r="B53" s="156"/>
      <c r="C53" s="156"/>
      <c r="D53" s="156"/>
      <c r="E53" s="162" t="s">
        <v>432</v>
      </c>
      <c r="F53" s="235" t="s">
        <v>417</v>
      </c>
      <c r="G53" s="162" t="s">
        <v>216</v>
      </c>
      <c r="H53" s="162" t="s">
        <v>175</v>
      </c>
      <c r="I53" s="170" t="s">
        <v>448</v>
      </c>
      <c r="J53" s="201" t="s">
        <v>449</v>
      </c>
      <c r="K53" s="94">
        <v>0</v>
      </c>
    </row>
    <row r="54" spans="1:15" s="28" customFormat="1" ht="42" customHeight="1" x14ac:dyDescent="0.2">
      <c r="A54" s="156"/>
      <c r="B54" s="156"/>
      <c r="C54" s="156"/>
      <c r="D54" s="156"/>
      <c r="E54" s="162" t="s">
        <v>433</v>
      </c>
      <c r="F54" s="235" t="s">
        <v>417</v>
      </c>
      <c r="G54" s="162" t="s">
        <v>216</v>
      </c>
      <c r="H54" s="162" t="s">
        <v>175</v>
      </c>
      <c r="I54" s="170" t="s">
        <v>455</v>
      </c>
      <c r="J54" s="201" t="s">
        <v>449</v>
      </c>
      <c r="K54" s="94">
        <v>0</v>
      </c>
    </row>
    <row r="55" spans="1:15" s="28" customFormat="1" ht="132" x14ac:dyDescent="0.2">
      <c r="A55" s="159" t="s">
        <v>101</v>
      </c>
      <c r="B55" s="159" t="s">
        <v>92</v>
      </c>
      <c r="C55" s="159" t="s">
        <v>57</v>
      </c>
      <c r="D55" s="159" t="s">
        <v>168</v>
      </c>
      <c r="E55" s="162" t="s">
        <v>169</v>
      </c>
      <c r="F55" s="162" t="s">
        <v>434</v>
      </c>
      <c r="G55" s="162" t="s">
        <v>216</v>
      </c>
      <c r="H55" s="236" t="s">
        <v>170</v>
      </c>
      <c r="I55" s="170" t="s">
        <v>241</v>
      </c>
      <c r="J55" s="108"/>
      <c r="K55" s="206">
        <v>1</v>
      </c>
    </row>
    <row r="56" spans="1:15" s="28" customFormat="1" ht="105" x14ac:dyDescent="0.2">
      <c r="A56" s="159" t="s">
        <v>101</v>
      </c>
      <c r="B56" s="159" t="s">
        <v>92</v>
      </c>
      <c r="C56" s="159" t="s">
        <v>58</v>
      </c>
      <c r="D56" s="159"/>
      <c r="E56" s="162" t="s">
        <v>171</v>
      </c>
      <c r="F56" s="162" t="s">
        <v>434</v>
      </c>
      <c r="G56" s="162" t="s">
        <v>216</v>
      </c>
      <c r="H56" s="162" t="s">
        <v>176</v>
      </c>
      <c r="I56" s="170" t="s">
        <v>309</v>
      </c>
      <c r="J56" s="108"/>
      <c r="K56" s="206">
        <v>1</v>
      </c>
    </row>
    <row r="57" spans="1:15" s="28" customFormat="1" ht="12.2" customHeight="1" x14ac:dyDescent="0.2">
      <c r="A57" s="99" t="s">
        <v>101</v>
      </c>
      <c r="B57" s="99" t="s">
        <v>91</v>
      </c>
      <c r="C57" s="99"/>
      <c r="D57" s="99"/>
      <c r="E57" s="331" t="s">
        <v>104</v>
      </c>
      <c r="F57" s="332"/>
      <c r="G57" s="332"/>
      <c r="H57" s="332"/>
      <c r="I57" s="333"/>
      <c r="J57" s="108"/>
      <c r="K57" s="95">
        <f>(K61+K87+K109)/3</f>
        <v>0.83333333333333337</v>
      </c>
      <c r="L57" s="30"/>
      <c r="M57" s="30"/>
      <c r="N57" s="30"/>
      <c r="O57" s="30"/>
    </row>
    <row r="58" spans="1:15" s="28" customFormat="1" ht="120" customHeight="1" x14ac:dyDescent="0.2">
      <c r="A58" s="99" t="s">
        <v>101</v>
      </c>
      <c r="B58" s="99" t="s">
        <v>91</v>
      </c>
      <c r="C58" s="99" t="s">
        <v>57</v>
      </c>
      <c r="D58" s="99"/>
      <c r="E58" s="198" t="s">
        <v>293</v>
      </c>
      <c r="F58" s="165" t="s">
        <v>365</v>
      </c>
      <c r="G58" s="162" t="s">
        <v>216</v>
      </c>
      <c r="H58" s="165" t="s">
        <v>294</v>
      </c>
      <c r="I58" s="199" t="s">
        <v>354</v>
      </c>
      <c r="J58" s="108"/>
      <c r="K58" s="95">
        <v>1</v>
      </c>
      <c r="L58" s="30"/>
      <c r="M58" s="30"/>
      <c r="N58" s="30"/>
      <c r="O58" s="30"/>
    </row>
    <row r="59" spans="1:15" s="28" customFormat="1" ht="71.25" customHeight="1" x14ac:dyDescent="0.2">
      <c r="A59" s="196" t="s">
        <v>101</v>
      </c>
      <c r="B59" s="196" t="s">
        <v>91</v>
      </c>
      <c r="C59" s="196" t="s">
        <v>57</v>
      </c>
      <c r="D59" s="196" t="s">
        <v>92</v>
      </c>
      <c r="E59" s="200" t="s">
        <v>290</v>
      </c>
      <c r="F59" s="156" t="s">
        <v>365</v>
      </c>
      <c r="G59" s="162" t="s">
        <v>216</v>
      </c>
      <c r="H59" s="156" t="s">
        <v>295</v>
      </c>
      <c r="I59" s="201" t="s">
        <v>355</v>
      </c>
      <c r="J59" s="197"/>
      <c r="K59" s="173">
        <v>1</v>
      </c>
      <c r="L59" s="30"/>
      <c r="M59" s="30"/>
      <c r="N59" s="30"/>
      <c r="O59" s="30"/>
    </row>
    <row r="60" spans="1:15" s="28" customFormat="1" ht="45.75" customHeight="1" x14ac:dyDescent="0.2">
      <c r="A60" s="99" t="s">
        <v>101</v>
      </c>
      <c r="B60" s="99" t="s">
        <v>91</v>
      </c>
      <c r="C60" s="99" t="s">
        <v>57</v>
      </c>
      <c r="D60" s="99" t="s">
        <v>91</v>
      </c>
      <c r="E60" s="200" t="s">
        <v>291</v>
      </c>
      <c r="F60" s="230" t="s">
        <v>357</v>
      </c>
      <c r="G60" s="162" t="s">
        <v>216</v>
      </c>
      <c r="H60" s="202" t="s">
        <v>292</v>
      </c>
      <c r="I60" s="201" t="s">
        <v>259</v>
      </c>
      <c r="J60" s="201" t="s">
        <v>296</v>
      </c>
      <c r="K60" s="173">
        <v>0</v>
      </c>
      <c r="L60" s="30"/>
      <c r="M60" s="30"/>
      <c r="N60" s="30"/>
      <c r="O60" s="30"/>
    </row>
    <row r="61" spans="1:15" s="28" customFormat="1" ht="38.25" customHeight="1" x14ac:dyDescent="0.2">
      <c r="A61" s="334" t="s">
        <v>101</v>
      </c>
      <c r="B61" s="334" t="s">
        <v>91</v>
      </c>
      <c r="C61" s="303" t="s">
        <v>58</v>
      </c>
      <c r="D61" s="303"/>
      <c r="E61" s="307" t="s">
        <v>237</v>
      </c>
      <c r="F61" s="156"/>
      <c r="G61" s="297" t="s">
        <v>216</v>
      </c>
      <c r="H61" s="314"/>
      <c r="I61" s="297"/>
      <c r="J61" s="278"/>
      <c r="K61" s="353">
        <v>0.8</v>
      </c>
      <c r="L61" s="30"/>
      <c r="M61" s="30"/>
      <c r="N61" s="30"/>
      <c r="O61" s="30"/>
    </row>
    <row r="62" spans="1:15" s="28" customFormat="1" ht="12.2" customHeight="1" x14ac:dyDescent="0.2">
      <c r="A62" s="335"/>
      <c r="B62" s="335"/>
      <c r="C62" s="309"/>
      <c r="D62" s="309"/>
      <c r="E62" s="320"/>
      <c r="F62" s="283"/>
      <c r="G62" s="299"/>
      <c r="H62" s="315"/>
      <c r="I62" s="299"/>
      <c r="J62" s="280"/>
      <c r="K62" s="353"/>
      <c r="L62" s="30"/>
      <c r="M62" s="30"/>
      <c r="N62" s="30"/>
      <c r="O62" s="30"/>
    </row>
    <row r="63" spans="1:15" s="28" customFormat="1" ht="35.25" customHeight="1" x14ac:dyDescent="0.2">
      <c r="A63" s="336"/>
      <c r="B63" s="336"/>
      <c r="C63" s="304"/>
      <c r="D63" s="304"/>
      <c r="E63" s="308"/>
      <c r="F63" s="284"/>
      <c r="G63" s="298"/>
      <c r="H63" s="316"/>
      <c r="I63" s="298"/>
      <c r="J63" s="279"/>
      <c r="K63" s="353"/>
      <c r="L63" s="30"/>
      <c r="M63" s="30"/>
      <c r="N63" s="30"/>
      <c r="O63" s="30"/>
    </row>
    <row r="64" spans="1:15" s="28" customFormat="1" ht="23.25" customHeight="1" x14ac:dyDescent="0.2">
      <c r="A64" s="334" t="s">
        <v>101</v>
      </c>
      <c r="B64" s="334" t="s">
        <v>91</v>
      </c>
      <c r="C64" s="303" t="s">
        <v>58</v>
      </c>
      <c r="D64" s="305">
        <v>1</v>
      </c>
      <c r="E64" s="297" t="s">
        <v>11</v>
      </c>
      <c r="F64" s="283" t="s">
        <v>366</v>
      </c>
      <c r="G64" s="297" t="s">
        <v>216</v>
      </c>
      <c r="H64" s="297" t="s">
        <v>12</v>
      </c>
      <c r="I64" s="300" t="s">
        <v>356</v>
      </c>
      <c r="J64" s="285"/>
      <c r="K64" s="343">
        <v>1</v>
      </c>
      <c r="L64" s="30"/>
      <c r="M64" s="30"/>
      <c r="N64" s="30"/>
      <c r="O64" s="30"/>
    </row>
    <row r="65" spans="1:15" s="28" customFormat="1" ht="26.25" customHeight="1" x14ac:dyDescent="0.2">
      <c r="A65" s="336"/>
      <c r="B65" s="336"/>
      <c r="C65" s="304"/>
      <c r="D65" s="306"/>
      <c r="E65" s="298"/>
      <c r="F65" s="284"/>
      <c r="G65" s="298"/>
      <c r="H65" s="298"/>
      <c r="I65" s="301"/>
      <c r="J65" s="286"/>
      <c r="K65" s="343"/>
      <c r="L65" s="30"/>
      <c r="M65" s="30"/>
      <c r="N65" s="30"/>
      <c r="O65" s="30"/>
    </row>
    <row r="66" spans="1:15" s="28" customFormat="1" ht="24.75" customHeight="1" x14ac:dyDescent="0.2">
      <c r="A66" s="334" t="s">
        <v>101</v>
      </c>
      <c r="B66" s="334" t="s">
        <v>91</v>
      </c>
      <c r="C66" s="303" t="s">
        <v>58</v>
      </c>
      <c r="D66" s="305">
        <v>3</v>
      </c>
      <c r="E66" s="297" t="s">
        <v>13</v>
      </c>
      <c r="F66" s="283" t="s">
        <v>366</v>
      </c>
      <c r="G66" s="297" t="s">
        <v>216</v>
      </c>
      <c r="H66" s="297" t="s">
        <v>12</v>
      </c>
      <c r="I66" s="300" t="s">
        <v>258</v>
      </c>
      <c r="J66" s="285"/>
      <c r="K66" s="343">
        <v>1</v>
      </c>
      <c r="L66" s="30"/>
      <c r="M66" s="30"/>
      <c r="N66" s="30"/>
      <c r="O66" s="30"/>
    </row>
    <row r="67" spans="1:15" s="28" customFormat="1" ht="25.5" customHeight="1" x14ac:dyDescent="0.2">
      <c r="A67" s="336"/>
      <c r="B67" s="336"/>
      <c r="C67" s="304"/>
      <c r="D67" s="306"/>
      <c r="E67" s="298"/>
      <c r="F67" s="284"/>
      <c r="G67" s="298"/>
      <c r="H67" s="298"/>
      <c r="I67" s="301"/>
      <c r="J67" s="286"/>
      <c r="K67" s="343"/>
      <c r="L67" s="30"/>
      <c r="M67" s="30"/>
      <c r="N67" s="30"/>
      <c r="O67" s="30"/>
    </row>
    <row r="68" spans="1:15" s="28" customFormat="1" ht="26.45" customHeight="1" x14ac:dyDescent="0.2">
      <c r="A68" s="334" t="s">
        <v>101</v>
      </c>
      <c r="B68" s="334" t="s">
        <v>91</v>
      </c>
      <c r="C68" s="303" t="s">
        <v>58</v>
      </c>
      <c r="D68" s="305">
        <v>4</v>
      </c>
      <c r="E68" s="321" t="s">
        <v>14</v>
      </c>
      <c r="F68" s="283" t="s">
        <v>366</v>
      </c>
      <c r="G68" s="297" t="s">
        <v>216</v>
      </c>
      <c r="H68" s="297" t="s">
        <v>12</v>
      </c>
      <c r="I68" s="300" t="s">
        <v>234</v>
      </c>
      <c r="J68" s="283" t="s">
        <v>252</v>
      </c>
      <c r="K68" s="94">
        <v>0</v>
      </c>
      <c r="L68" s="30"/>
      <c r="M68" s="30"/>
      <c r="N68" s="30"/>
      <c r="O68" s="30"/>
    </row>
    <row r="69" spans="1:15" s="28" customFormat="1" ht="24.75" customHeight="1" x14ac:dyDescent="0.2">
      <c r="A69" s="336"/>
      <c r="B69" s="336"/>
      <c r="C69" s="304"/>
      <c r="D69" s="306"/>
      <c r="E69" s="322"/>
      <c r="F69" s="284"/>
      <c r="G69" s="298"/>
      <c r="H69" s="298"/>
      <c r="I69" s="301"/>
      <c r="J69" s="284"/>
      <c r="K69" s="94"/>
      <c r="L69" s="30"/>
      <c r="M69" s="30"/>
      <c r="N69" s="30"/>
      <c r="O69" s="30"/>
    </row>
    <row r="70" spans="1:15" s="28" customFormat="1" ht="12.2" customHeight="1" x14ac:dyDescent="0.2">
      <c r="A70" s="334" t="s">
        <v>101</v>
      </c>
      <c r="B70" s="334" t="s">
        <v>91</v>
      </c>
      <c r="C70" s="303" t="s">
        <v>58</v>
      </c>
      <c r="D70" s="305">
        <v>5</v>
      </c>
      <c r="E70" s="321" t="s">
        <v>40</v>
      </c>
      <c r="F70" s="283" t="s">
        <v>370</v>
      </c>
      <c r="G70" s="297" t="s">
        <v>216</v>
      </c>
      <c r="H70" s="297" t="s">
        <v>16</v>
      </c>
      <c r="I70" s="300" t="s">
        <v>319</v>
      </c>
      <c r="J70" s="278"/>
      <c r="K70" s="343">
        <v>1</v>
      </c>
      <c r="L70" s="30"/>
      <c r="M70" s="30"/>
      <c r="N70" s="30"/>
      <c r="O70" s="30"/>
    </row>
    <row r="71" spans="1:15" s="28" customFormat="1" ht="38.25" customHeight="1" x14ac:dyDescent="0.2">
      <c r="A71" s="336"/>
      <c r="B71" s="336"/>
      <c r="C71" s="304"/>
      <c r="D71" s="306"/>
      <c r="E71" s="322"/>
      <c r="F71" s="284"/>
      <c r="G71" s="298"/>
      <c r="H71" s="298"/>
      <c r="I71" s="301"/>
      <c r="J71" s="279"/>
      <c r="K71" s="343"/>
      <c r="L71" s="30"/>
      <c r="M71" s="30"/>
      <c r="N71" s="30"/>
      <c r="O71" s="30"/>
    </row>
    <row r="72" spans="1:15" s="28" customFormat="1" ht="12.2" customHeight="1" x14ac:dyDescent="0.2">
      <c r="A72" s="334" t="s">
        <v>101</v>
      </c>
      <c r="B72" s="334" t="s">
        <v>91</v>
      </c>
      <c r="C72" s="303" t="s">
        <v>58</v>
      </c>
      <c r="D72" s="305">
        <v>6</v>
      </c>
      <c r="E72" s="297" t="s">
        <v>17</v>
      </c>
      <c r="F72" s="283" t="s">
        <v>367</v>
      </c>
      <c r="G72" s="297" t="s">
        <v>216</v>
      </c>
      <c r="H72" s="297" t="s">
        <v>18</v>
      </c>
      <c r="I72" s="300" t="s">
        <v>318</v>
      </c>
      <c r="J72" s="278"/>
      <c r="K72" s="348">
        <v>1</v>
      </c>
      <c r="L72" s="30"/>
      <c r="M72" s="30"/>
      <c r="N72" s="30"/>
      <c r="O72" s="30"/>
    </row>
    <row r="73" spans="1:15" s="28" customFormat="1" ht="31.7" customHeight="1" x14ac:dyDescent="0.2">
      <c r="A73" s="336"/>
      <c r="B73" s="336"/>
      <c r="C73" s="304"/>
      <c r="D73" s="306"/>
      <c r="E73" s="298"/>
      <c r="F73" s="284"/>
      <c r="G73" s="298"/>
      <c r="H73" s="298"/>
      <c r="I73" s="301"/>
      <c r="J73" s="279"/>
      <c r="K73" s="348"/>
      <c r="L73" s="30"/>
      <c r="M73" s="30"/>
      <c r="N73" s="30"/>
      <c r="O73" s="30"/>
    </row>
    <row r="74" spans="1:15" s="28" customFormat="1" ht="12.2" customHeight="1" x14ac:dyDescent="0.2">
      <c r="A74" s="334" t="s">
        <v>101</v>
      </c>
      <c r="B74" s="334" t="s">
        <v>91</v>
      </c>
      <c r="C74" s="303" t="s">
        <v>58</v>
      </c>
      <c r="D74" s="305">
        <v>7</v>
      </c>
      <c r="E74" s="297" t="s">
        <v>297</v>
      </c>
      <c r="F74" s="283" t="s">
        <v>368</v>
      </c>
      <c r="G74" s="297" t="s">
        <v>216</v>
      </c>
      <c r="H74" s="297" t="s">
        <v>16</v>
      </c>
      <c r="I74" s="300" t="s">
        <v>298</v>
      </c>
      <c r="J74" s="278"/>
      <c r="K74" s="343">
        <v>1</v>
      </c>
      <c r="L74" s="30"/>
      <c r="M74" s="30"/>
      <c r="N74" s="30"/>
      <c r="O74" s="30"/>
    </row>
    <row r="75" spans="1:15" s="28" customFormat="1" ht="12.2" customHeight="1" x14ac:dyDescent="0.2">
      <c r="A75" s="335"/>
      <c r="B75" s="335"/>
      <c r="C75" s="309"/>
      <c r="D75" s="310"/>
      <c r="E75" s="299"/>
      <c r="F75" s="352"/>
      <c r="G75" s="299"/>
      <c r="H75" s="299"/>
      <c r="I75" s="302"/>
      <c r="J75" s="280"/>
      <c r="K75" s="343"/>
      <c r="L75" s="30"/>
      <c r="M75" s="30"/>
      <c r="N75" s="30"/>
      <c r="O75" s="30"/>
    </row>
    <row r="76" spans="1:15" s="28" customFormat="1" ht="12.2" customHeight="1" x14ac:dyDescent="0.2">
      <c r="A76" s="335"/>
      <c r="B76" s="335"/>
      <c r="C76" s="309"/>
      <c r="D76" s="310"/>
      <c r="E76" s="299"/>
      <c r="F76" s="352"/>
      <c r="G76" s="299"/>
      <c r="H76" s="299"/>
      <c r="I76" s="302"/>
      <c r="J76" s="280"/>
      <c r="K76" s="343"/>
      <c r="L76" s="30"/>
      <c r="M76" s="30"/>
      <c r="N76" s="30"/>
      <c r="O76" s="30"/>
    </row>
    <row r="77" spans="1:15" s="28" customFormat="1" ht="12.75" customHeight="1" x14ac:dyDescent="0.2">
      <c r="A77" s="336"/>
      <c r="B77" s="336"/>
      <c r="C77" s="304"/>
      <c r="D77" s="306"/>
      <c r="E77" s="298"/>
      <c r="F77" s="284"/>
      <c r="G77" s="298"/>
      <c r="H77" s="298"/>
      <c r="I77" s="301"/>
      <c r="J77" s="279"/>
      <c r="K77" s="343"/>
      <c r="L77" s="30"/>
      <c r="M77" s="30"/>
      <c r="N77" s="30"/>
      <c r="O77" s="30"/>
    </row>
    <row r="78" spans="1:15" s="28" customFormat="1" ht="12.2" customHeight="1" x14ac:dyDescent="0.2">
      <c r="A78" s="334" t="s">
        <v>101</v>
      </c>
      <c r="B78" s="334" t="s">
        <v>91</v>
      </c>
      <c r="C78" s="303" t="s">
        <v>58</v>
      </c>
      <c r="D78" s="305">
        <v>8</v>
      </c>
      <c r="E78" s="297" t="s">
        <v>19</v>
      </c>
      <c r="F78" s="283" t="s">
        <v>369</v>
      </c>
      <c r="G78" s="297" t="s">
        <v>216</v>
      </c>
      <c r="H78" s="297" t="s">
        <v>16</v>
      </c>
      <c r="I78" s="300" t="s">
        <v>253</v>
      </c>
      <c r="J78" s="278"/>
      <c r="K78" s="343">
        <v>1</v>
      </c>
      <c r="L78" s="30"/>
      <c r="M78" s="30"/>
      <c r="N78" s="30"/>
      <c r="O78" s="30"/>
    </row>
    <row r="79" spans="1:15" s="28" customFormat="1" ht="12.2" customHeight="1" x14ac:dyDescent="0.2">
      <c r="A79" s="335"/>
      <c r="B79" s="335"/>
      <c r="C79" s="309"/>
      <c r="D79" s="310"/>
      <c r="E79" s="299"/>
      <c r="F79" s="352"/>
      <c r="G79" s="299"/>
      <c r="H79" s="299"/>
      <c r="I79" s="302"/>
      <c r="J79" s="280"/>
      <c r="K79" s="343"/>
      <c r="L79" s="30"/>
      <c r="M79" s="30"/>
      <c r="N79" s="30"/>
      <c r="O79" s="30"/>
    </row>
    <row r="80" spans="1:15" s="28" customFormat="1" ht="15.75" customHeight="1" x14ac:dyDescent="0.2">
      <c r="A80" s="336"/>
      <c r="B80" s="336"/>
      <c r="C80" s="304"/>
      <c r="D80" s="306"/>
      <c r="E80" s="298"/>
      <c r="F80" s="284"/>
      <c r="G80" s="298"/>
      <c r="H80" s="298"/>
      <c r="I80" s="301"/>
      <c r="J80" s="279"/>
      <c r="K80" s="343"/>
      <c r="L80" s="30"/>
      <c r="M80" s="30"/>
      <c r="N80" s="30"/>
      <c r="O80" s="30"/>
    </row>
    <row r="81" spans="1:15" s="28" customFormat="1" ht="53.25" customHeight="1" x14ac:dyDescent="0.2">
      <c r="A81" s="169" t="s">
        <v>101</v>
      </c>
      <c r="B81" s="169" t="s">
        <v>91</v>
      </c>
      <c r="C81" s="159" t="s">
        <v>177</v>
      </c>
      <c r="D81" s="161"/>
      <c r="E81" s="203" t="s">
        <v>299</v>
      </c>
      <c r="F81" s="165"/>
      <c r="G81" s="182"/>
      <c r="H81" s="182"/>
      <c r="I81" s="177"/>
      <c r="J81" s="184"/>
      <c r="K81" s="94">
        <v>1</v>
      </c>
      <c r="L81" s="30"/>
      <c r="M81" s="30"/>
      <c r="N81" s="30"/>
      <c r="O81" s="30"/>
    </row>
    <row r="82" spans="1:15" s="28" customFormat="1" ht="55.5" customHeight="1" x14ac:dyDescent="0.2">
      <c r="A82" s="175" t="s">
        <v>101</v>
      </c>
      <c r="B82" s="175" t="s">
        <v>91</v>
      </c>
      <c r="C82" s="179" t="s">
        <v>177</v>
      </c>
      <c r="D82" s="178">
        <v>1</v>
      </c>
      <c r="E82" s="204" t="s">
        <v>300</v>
      </c>
      <c r="F82" s="182" t="s">
        <v>371</v>
      </c>
      <c r="G82" s="156" t="s">
        <v>216</v>
      </c>
      <c r="H82" s="180" t="s">
        <v>301</v>
      </c>
      <c r="I82" s="155" t="s">
        <v>364</v>
      </c>
      <c r="J82" s="205"/>
      <c r="K82" s="94">
        <v>1</v>
      </c>
      <c r="L82" s="30"/>
      <c r="M82" s="30"/>
      <c r="N82" s="30"/>
      <c r="O82" s="30"/>
    </row>
    <row r="83" spans="1:15" s="28" customFormat="1" ht="23.25" customHeight="1" x14ac:dyDescent="0.2">
      <c r="A83" s="334" t="s">
        <v>101</v>
      </c>
      <c r="B83" s="334" t="s">
        <v>91</v>
      </c>
      <c r="C83" s="303" t="s">
        <v>177</v>
      </c>
      <c r="D83" s="305">
        <v>2</v>
      </c>
      <c r="E83" s="345" t="s">
        <v>302</v>
      </c>
      <c r="F83" s="349" t="s">
        <v>371</v>
      </c>
      <c r="G83" s="345" t="s">
        <v>216</v>
      </c>
      <c r="H83" s="345" t="s">
        <v>303</v>
      </c>
      <c r="I83" s="300"/>
      <c r="J83" s="278"/>
      <c r="K83" s="343">
        <v>1</v>
      </c>
      <c r="L83" s="30"/>
      <c r="M83" s="30"/>
      <c r="N83" s="30"/>
      <c r="O83" s="30"/>
    </row>
    <row r="84" spans="1:15" s="28" customFormat="1" ht="12.2" customHeight="1" x14ac:dyDescent="0.2">
      <c r="A84" s="335"/>
      <c r="B84" s="335"/>
      <c r="C84" s="309"/>
      <c r="D84" s="310"/>
      <c r="E84" s="346"/>
      <c r="F84" s="350"/>
      <c r="G84" s="346"/>
      <c r="H84" s="346"/>
      <c r="I84" s="302"/>
      <c r="J84" s="280"/>
      <c r="K84" s="343"/>
      <c r="L84" s="30"/>
      <c r="M84" s="30"/>
      <c r="N84" s="30"/>
      <c r="O84" s="30"/>
    </row>
    <row r="85" spans="1:15" s="28" customFormat="1" ht="18" customHeight="1" x14ac:dyDescent="0.2">
      <c r="A85" s="336"/>
      <c r="B85" s="336"/>
      <c r="C85" s="304"/>
      <c r="D85" s="306"/>
      <c r="E85" s="347"/>
      <c r="F85" s="351"/>
      <c r="G85" s="347"/>
      <c r="H85" s="347"/>
      <c r="I85" s="301"/>
      <c r="J85" s="279"/>
      <c r="K85" s="343"/>
      <c r="L85" s="30"/>
      <c r="M85" s="30"/>
      <c r="N85" s="30"/>
      <c r="O85" s="30"/>
    </row>
    <row r="86" spans="1:15" s="28" customFormat="1" ht="25.5" customHeight="1" x14ac:dyDescent="0.2">
      <c r="A86" s="175" t="s">
        <v>101</v>
      </c>
      <c r="B86" s="175" t="s">
        <v>91</v>
      </c>
      <c r="C86" s="179" t="s">
        <v>177</v>
      </c>
      <c r="D86" s="178">
        <v>3</v>
      </c>
      <c r="E86" s="181" t="s">
        <v>39</v>
      </c>
      <c r="F86" s="187" t="s">
        <v>372</v>
      </c>
      <c r="G86" s="176" t="s">
        <v>216</v>
      </c>
      <c r="H86" s="181" t="s">
        <v>104</v>
      </c>
      <c r="I86" s="177" t="s">
        <v>328</v>
      </c>
      <c r="J86" s="184"/>
      <c r="K86" s="94">
        <v>1</v>
      </c>
      <c r="L86" s="30"/>
      <c r="M86" s="30"/>
      <c r="N86" s="30"/>
      <c r="O86" s="30"/>
    </row>
    <row r="87" spans="1:15" s="28" customFormat="1" ht="25.5" customHeight="1" x14ac:dyDescent="0.2">
      <c r="A87" s="334" t="s">
        <v>101</v>
      </c>
      <c r="B87" s="334" t="s">
        <v>91</v>
      </c>
      <c r="C87" s="291" t="s">
        <v>4</v>
      </c>
      <c r="D87" s="293"/>
      <c r="E87" s="307" t="s">
        <v>20</v>
      </c>
      <c r="F87" s="283"/>
      <c r="G87" s="283" t="s">
        <v>216</v>
      </c>
      <c r="H87" s="283"/>
      <c r="I87" s="291"/>
      <c r="J87" s="278"/>
      <c r="K87" s="344">
        <v>1</v>
      </c>
      <c r="L87" s="30"/>
      <c r="M87" s="30"/>
      <c r="N87" s="30"/>
      <c r="O87" s="30"/>
    </row>
    <row r="88" spans="1:15" s="28" customFormat="1" ht="12.2" customHeight="1" x14ac:dyDescent="0.2">
      <c r="A88" s="336"/>
      <c r="B88" s="336"/>
      <c r="C88" s="292"/>
      <c r="D88" s="294"/>
      <c r="E88" s="308"/>
      <c r="F88" s="284"/>
      <c r="G88" s="284"/>
      <c r="H88" s="284"/>
      <c r="I88" s="292"/>
      <c r="J88" s="279"/>
      <c r="K88" s="344"/>
      <c r="L88" s="30"/>
      <c r="M88" s="30"/>
      <c r="N88" s="30"/>
      <c r="O88" s="30"/>
    </row>
    <row r="89" spans="1:15" s="28" customFormat="1" ht="12.2" customHeight="1" x14ac:dyDescent="0.2">
      <c r="A89" s="334" t="s">
        <v>101</v>
      </c>
      <c r="B89" s="334" t="s">
        <v>91</v>
      </c>
      <c r="C89" s="303" t="s">
        <v>4</v>
      </c>
      <c r="D89" s="305">
        <v>1</v>
      </c>
      <c r="E89" s="323" t="s">
        <v>21</v>
      </c>
      <c r="F89" s="323" t="s">
        <v>373</v>
      </c>
      <c r="G89" s="323" t="s">
        <v>216</v>
      </c>
      <c r="H89" s="317" t="s">
        <v>22</v>
      </c>
      <c r="I89" s="275" t="s">
        <v>323</v>
      </c>
      <c r="J89" s="278"/>
      <c r="K89" s="343">
        <v>1</v>
      </c>
      <c r="L89" s="30"/>
      <c r="M89" s="30"/>
      <c r="N89" s="30"/>
      <c r="O89" s="30"/>
    </row>
    <row r="90" spans="1:15" s="28" customFormat="1" ht="27" customHeight="1" x14ac:dyDescent="0.2">
      <c r="A90" s="336"/>
      <c r="B90" s="336"/>
      <c r="C90" s="304"/>
      <c r="D90" s="306"/>
      <c r="E90" s="324"/>
      <c r="F90" s="324"/>
      <c r="G90" s="324"/>
      <c r="H90" s="319"/>
      <c r="I90" s="277"/>
      <c r="J90" s="279"/>
      <c r="K90" s="343"/>
      <c r="L90" s="30"/>
      <c r="M90" s="30"/>
      <c r="N90" s="30"/>
      <c r="O90" s="30"/>
    </row>
    <row r="91" spans="1:15" s="28" customFormat="1" ht="36" customHeight="1" x14ac:dyDescent="0.2">
      <c r="A91" s="169" t="s">
        <v>101</v>
      </c>
      <c r="B91" s="169" t="s">
        <v>91</v>
      </c>
      <c r="C91" s="159" t="s">
        <v>58</v>
      </c>
      <c r="D91" s="161">
        <v>2</v>
      </c>
      <c r="E91" s="165" t="s">
        <v>242</v>
      </c>
      <c r="F91" s="165" t="s">
        <v>374</v>
      </c>
      <c r="G91" s="165" t="s">
        <v>216</v>
      </c>
      <c r="H91" s="165" t="s">
        <v>23</v>
      </c>
      <c r="I91" s="168" t="s">
        <v>239</v>
      </c>
      <c r="J91" s="108"/>
      <c r="K91" s="94">
        <v>1</v>
      </c>
      <c r="L91" s="30"/>
      <c r="M91" s="30"/>
      <c r="N91" s="30"/>
      <c r="O91" s="30"/>
    </row>
    <row r="92" spans="1:15" s="28" customFormat="1" ht="12.2" customHeight="1" x14ac:dyDescent="0.2">
      <c r="A92" s="334" t="s">
        <v>101</v>
      </c>
      <c r="B92" s="334" t="s">
        <v>91</v>
      </c>
      <c r="C92" s="303" t="s">
        <v>9</v>
      </c>
      <c r="D92" s="305"/>
      <c r="E92" s="340" t="s">
        <v>235</v>
      </c>
      <c r="F92" s="317"/>
      <c r="G92" s="323" t="s">
        <v>216</v>
      </c>
      <c r="H92" s="323"/>
      <c r="I92" s="337"/>
      <c r="J92" s="278"/>
      <c r="K92" s="206">
        <v>1</v>
      </c>
      <c r="L92" s="30"/>
      <c r="M92" s="30"/>
      <c r="N92" s="30"/>
      <c r="O92" s="30"/>
    </row>
    <row r="93" spans="1:15" s="28" customFormat="1" ht="12.2" customHeight="1" x14ac:dyDescent="0.2">
      <c r="A93" s="335"/>
      <c r="B93" s="335"/>
      <c r="C93" s="309"/>
      <c r="D93" s="310"/>
      <c r="E93" s="341"/>
      <c r="F93" s="318"/>
      <c r="G93" s="338"/>
      <c r="H93" s="338"/>
      <c r="I93" s="276"/>
      <c r="J93" s="280"/>
      <c r="K93" s="206"/>
      <c r="L93" s="30"/>
      <c r="M93" s="30"/>
      <c r="N93" s="30"/>
      <c r="O93" s="30"/>
    </row>
    <row r="94" spans="1:15" s="28" customFormat="1" ht="15" customHeight="1" x14ac:dyDescent="0.2">
      <c r="A94" s="336"/>
      <c r="B94" s="336"/>
      <c r="C94" s="304"/>
      <c r="D94" s="306"/>
      <c r="E94" s="342"/>
      <c r="F94" s="319"/>
      <c r="G94" s="324"/>
      <c r="H94" s="324"/>
      <c r="I94" s="277"/>
      <c r="J94" s="279"/>
      <c r="K94" s="206"/>
      <c r="L94" s="30"/>
      <c r="M94" s="30"/>
      <c r="N94" s="30"/>
      <c r="O94" s="30"/>
    </row>
    <row r="95" spans="1:15" s="28" customFormat="1" ht="12.2" customHeight="1" x14ac:dyDescent="0.2">
      <c r="A95" s="334" t="s">
        <v>101</v>
      </c>
      <c r="B95" s="334" t="s">
        <v>91</v>
      </c>
      <c r="C95" s="303" t="s">
        <v>9</v>
      </c>
      <c r="D95" s="305">
        <v>1</v>
      </c>
      <c r="E95" s="323" t="s">
        <v>26</v>
      </c>
      <c r="F95" s="323" t="s">
        <v>375</v>
      </c>
      <c r="G95" s="323" t="s">
        <v>216</v>
      </c>
      <c r="H95" s="323" t="s">
        <v>25</v>
      </c>
      <c r="I95" s="275" t="s">
        <v>377</v>
      </c>
      <c r="J95" s="281"/>
      <c r="K95" s="94"/>
      <c r="L95" s="30"/>
      <c r="M95" s="30"/>
      <c r="N95" s="30"/>
      <c r="O95" s="30"/>
    </row>
    <row r="96" spans="1:15" s="28" customFormat="1" ht="24" customHeight="1" x14ac:dyDescent="0.2">
      <c r="A96" s="336"/>
      <c r="B96" s="336"/>
      <c r="C96" s="304"/>
      <c r="D96" s="306"/>
      <c r="E96" s="324"/>
      <c r="F96" s="324"/>
      <c r="G96" s="324"/>
      <c r="H96" s="324"/>
      <c r="I96" s="277"/>
      <c r="J96" s="282"/>
      <c r="K96" s="94">
        <v>1</v>
      </c>
      <c r="L96" s="30"/>
      <c r="M96" s="30"/>
      <c r="N96" s="30"/>
      <c r="O96" s="30"/>
    </row>
    <row r="97" spans="1:15" s="28" customFormat="1" ht="12.2" customHeight="1" x14ac:dyDescent="0.2">
      <c r="A97" s="334" t="s">
        <v>101</v>
      </c>
      <c r="B97" s="334" t="s">
        <v>91</v>
      </c>
      <c r="C97" s="303" t="s">
        <v>9</v>
      </c>
      <c r="D97" s="305">
        <v>2</v>
      </c>
      <c r="E97" s="323" t="s">
        <v>27</v>
      </c>
      <c r="F97" s="323" t="s">
        <v>376</v>
      </c>
      <c r="G97" s="323" t="s">
        <v>216</v>
      </c>
      <c r="H97" s="323" t="s">
        <v>25</v>
      </c>
      <c r="I97" s="275" t="s">
        <v>238</v>
      </c>
      <c r="J97" s="278"/>
      <c r="K97" s="94">
        <v>1</v>
      </c>
      <c r="L97" s="30"/>
      <c r="M97" s="30"/>
      <c r="N97" s="30"/>
      <c r="O97" s="30"/>
    </row>
    <row r="98" spans="1:15" s="28" customFormat="1" ht="24" customHeight="1" x14ac:dyDescent="0.2">
      <c r="A98" s="336"/>
      <c r="B98" s="336"/>
      <c r="C98" s="304"/>
      <c r="D98" s="306"/>
      <c r="E98" s="324"/>
      <c r="F98" s="324"/>
      <c r="G98" s="324"/>
      <c r="H98" s="324"/>
      <c r="I98" s="339"/>
      <c r="J98" s="279"/>
      <c r="K98" s="94"/>
      <c r="L98" s="30"/>
      <c r="M98" s="30"/>
      <c r="N98" s="30"/>
      <c r="O98" s="30"/>
    </row>
    <row r="99" spans="1:15" s="28" customFormat="1" ht="12.2" customHeight="1" x14ac:dyDescent="0.2">
      <c r="A99" s="334" t="s">
        <v>101</v>
      </c>
      <c r="B99" s="334" t="s">
        <v>91</v>
      </c>
      <c r="C99" s="303" t="s">
        <v>9</v>
      </c>
      <c r="D99" s="305">
        <v>3</v>
      </c>
      <c r="E99" s="323" t="s">
        <v>28</v>
      </c>
      <c r="F99" s="323" t="s">
        <v>379</v>
      </c>
      <c r="G99" s="323" t="s">
        <v>216</v>
      </c>
      <c r="H99" s="323" t="s">
        <v>25</v>
      </c>
      <c r="I99" s="275" t="s">
        <v>378</v>
      </c>
      <c r="J99" s="278"/>
      <c r="K99" s="94">
        <v>1</v>
      </c>
      <c r="L99" s="30"/>
      <c r="M99" s="30"/>
      <c r="N99" s="30"/>
      <c r="O99" s="30"/>
    </row>
    <row r="100" spans="1:15" s="28" customFormat="1" ht="76.7" customHeight="1" x14ac:dyDescent="0.2">
      <c r="A100" s="336"/>
      <c r="B100" s="336"/>
      <c r="C100" s="304"/>
      <c r="D100" s="306"/>
      <c r="E100" s="324"/>
      <c r="F100" s="324"/>
      <c r="G100" s="324"/>
      <c r="H100" s="324"/>
      <c r="I100" s="339"/>
      <c r="J100" s="279"/>
      <c r="K100" s="94"/>
      <c r="L100" s="30"/>
      <c r="M100" s="30"/>
      <c r="N100" s="30"/>
      <c r="O100" s="30"/>
    </row>
    <row r="101" spans="1:15" s="28" customFormat="1" ht="12.2" customHeight="1" x14ac:dyDescent="0.2">
      <c r="A101" s="334" t="s">
        <v>101</v>
      </c>
      <c r="B101" s="334" t="s">
        <v>91</v>
      </c>
      <c r="C101" s="303" t="s">
        <v>9</v>
      </c>
      <c r="D101" s="305">
        <v>4</v>
      </c>
      <c r="E101" s="323" t="s">
        <v>381</v>
      </c>
      <c r="F101" s="323" t="s">
        <v>380</v>
      </c>
      <c r="G101" s="323" t="s">
        <v>216</v>
      </c>
      <c r="H101" s="323" t="s">
        <v>25</v>
      </c>
      <c r="I101" s="275" t="s">
        <v>382</v>
      </c>
      <c r="J101" s="281"/>
      <c r="K101" s="94">
        <v>1</v>
      </c>
      <c r="L101" s="30"/>
      <c r="M101" s="30"/>
      <c r="N101" s="30"/>
      <c r="O101" s="30"/>
    </row>
    <row r="102" spans="1:15" s="28" customFormat="1" ht="24.75" customHeight="1" x14ac:dyDescent="0.2">
      <c r="A102" s="336"/>
      <c r="B102" s="336"/>
      <c r="C102" s="304"/>
      <c r="D102" s="306"/>
      <c r="E102" s="324"/>
      <c r="F102" s="324"/>
      <c r="G102" s="324"/>
      <c r="H102" s="324"/>
      <c r="I102" s="339"/>
      <c r="J102" s="282"/>
      <c r="K102" s="94"/>
      <c r="L102" s="30"/>
      <c r="M102" s="30"/>
      <c r="N102" s="30"/>
      <c r="O102" s="30"/>
    </row>
    <row r="103" spans="1:15" s="28" customFormat="1" ht="39.200000000000003" customHeight="1" x14ac:dyDescent="0.2">
      <c r="A103" s="334" t="s">
        <v>101</v>
      </c>
      <c r="B103" s="334" t="s">
        <v>91</v>
      </c>
      <c r="C103" s="303" t="s">
        <v>9</v>
      </c>
      <c r="D103" s="305">
        <v>5</v>
      </c>
      <c r="E103" s="323" t="s">
        <v>29</v>
      </c>
      <c r="F103" s="317" t="s">
        <v>383</v>
      </c>
      <c r="G103" s="323" t="s">
        <v>216</v>
      </c>
      <c r="H103" s="323" t="s">
        <v>25</v>
      </c>
      <c r="I103" s="275" t="s">
        <v>260</v>
      </c>
      <c r="J103" s="278"/>
      <c r="K103" s="94">
        <v>1</v>
      </c>
      <c r="L103" s="30"/>
      <c r="M103" s="30"/>
      <c r="N103" s="30"/>
      <c r="O103" s="30"/>
    </row>
    <row r="104" spans="1:15" s="28" customFormat="1" ht="21.75" customHeight="1" x14ac:dyDescent="0.2">
      <c r="A104" s="336"/>
      <c r="B104" s="336"/>
      <c r="C104" s="304"/>
      <c r="D104" s="306"/>
      <c r="E104" s="324"/>
      <c r="F104" s="319"/>
      <c r="G104" s="324"/>
      <c r="H104" s="324"/>
      <c r="I104" s="277"/>
      <c r="J104" s="279"/>
      <c r="K104" s="94"/>
      <c r="L104" s="30"/>
      <c r="M104" s="30"/>
      <c r="N104" s="30"/>
      <c r="O104" s="30"/>
    </row>
    <row r="105" spans="1:15" s="28" customFormat="1" ht="12.2" customHeight="1" x14ac:dyDescent="0.2">
      <c r="A105" s="334" t="s">
        <v>101</v>
      </c>
      <c r="B105" s="334" t="s">
        <v>91</v>
      </c>
      <c r="C105" s="303" t="s">
        <v>9</v>
      </c>
      <c r="D105" s="305">
        <v>6</v>
      </c>
      <c r="E105" s="323" t="s">
        <v>384</v>
      </c>
      <c r="F105" s="323" t="s">
        <v>385</v>
      </c>
      <c r="G105" s="323" t="s">
        <v>216</v>
      </c>
      <c r="H105" s="323" t="s">
        <v>25</v>
      </c>
      <c r="I105" s="275" t="s">
        <v>233</v>
      </c>
      <c r="J105" s="278"/>
      <c r="K105" s="94">
        <v>1</v>
      </c>
      <c r="L105" s="30"/>
      <c r="M105" s="30"/>
      <c r="N105" s="30"/>
      <c r="O105" s="30"/>
    </row>
    <row r="106" spans="1:15" s="28" customFormat="1" ht="38.25" customHeight="1" x14ac:dyDescent="0.2">
      <c r="A106" s="336"/>
      <c r="B106" s="336"/>
      <c r="C106" s="304"/>
      <c r="D106" s="306"/>
      <c r="E106" s="324"/>
      <c r="F106" s="324"/>
      <c r="G106" s="324"/>
      <c r="H106" s="324"/>
      <c r="I106" s="277"/>
      <c r="J106" s="279"/>
      <c r="K106" s="94"/>
      <c r="L106" s="30"/>
      <c r="M106" s="30"/>
      <c r="N106" s="30"/>
      <c r="O106" s="30"/>
    </row>
    <row r="107" spans="1:15" s="28" customFormat="1" ht="38.25" customHeight="1" x14ac:dyDescent="0.2">
      <c r="A107" s="356" t="s">
        <v>101</v>
      </c>
      <c r="B107" s="356" t="s">
        <v>91</v>
      </c>
      <c r="C107" s="291" t="s">
        <v>9</v>
      </c>
      <c r="D107" s="293">
        <v>7</v>
      </c>
      <c r="E107" s="317" t="s">
        <v>386</v>
      </c>
      <c r="F107" s="317" t="s">
        <v>388</v>
      </c>
      <c r="G107" s="323" t="s">
        <v>216</v>
      </c>
      <c r="H107" s="323" t="s">
        <v>25</v>
      </c>
      <c r="I107" s="287" t="s">
        <v>387</v>
      </c>
      <c r="J107" s="233"/>
      <c r="K107" s="94">
        <v>1</v>
      </c>
      <c r="L107" s="30"/>
      <c r="M107" s="30"/>
      <c r="N107" s="30"/>
      <c r="O107" s="30"/>
    </row>
    <row r="108" spans="1:15" s="28" customFormat="1" ht="38.25" customHeight="1" x14ac:dyDescent="0.2">
      <c r="A108" s="357"/>
      <c r="B108" s="357"/>
      <c r="C108" s="292"/>
      <c r="D108" s="294"/>
      <c r="E108" s="319"/>
      <c r="F108" s="319"/>
      <c r="G108" s="324"/>
      <c r="H108" s="324"/>
      <c r="I108" s="288"/>
      <c r="J108" s="233"/>
      <c r="K108" s="94"/>
      <c r="L108" s="30"/>
      <c r="M108" s="30"/>
      <c r="N108" s="30"/>
      <c r="O108" s="30"/>
    </row>
    <row r="109" spans="1:15" s="28" customFormat="1" ht="12.2" customHeight="1" x14ac:dyDescent="0.2">
      <c r="A109" s="334" t="s">
        <v>101</v>
      </c>
      <c r="B109" s="334" t="s">
        <v>91</v>
      </c>
      <c r="C109" s="303" t="s">
        <v>101</v>
      </c>
      <c r="D109" s="305"/>
      <c r="E109" s="340" t="s">
        <v>236</v>
      </c>
      <c r="F109" s="323"/>
      <c r="G109" s="323" t="s">
        <v>30</v>
      </c>
      <c r="H109" s="323" t="s">
        <v>30</v>
      </c>
      <c r="I109" s="275"/>
      <c r="J109" s="278"/>
      <c r="K109" s="354">
        <v>0.7</v>
      </c>
      <c r="L109" s="30"/>
      <c r="M109" s="30"/>
      <c r="N109" s="30"/>
      <c r="O109" s="30"/>
    </row>
    <row r="110" spans="1:15" s="28" customFormat="1" ht="27" customHeight="1" x14ac:dyDescent="0.2">
      <c r="A110" s="336"/>
      <c r="B110" s="336"/>
      <c r="C110" s="304"/>
      <c r="D110" s="306"/>
      <c r="E110" s="342"/>
      <c r="F110" s="324"/>
      <c r="G110" s="324"/>
      <c r="H110" s="324"/>
      <c r="I110" s="339"/>
      <c r="J110" s="279"/>
      <c r="K110" s="354"/>
      <c r="L110" s="30"/>
      <c r="M110" s="30"/>
      <c r="N110" s="30"/>
      <c r="O110" s="30"/>
    </row>
    <row r="111" spans="1:15" s="28" customFormat="1" ht="55.5" customHeight="1" x14ac:dyDescent="0.2">
      <c r="A111" s="169" t="s">
        <v>101</v>
      </c>
      <c r="B111" s="169" t="s">
        <v>91</v>
      </c>
      <c r="C111" s="159" t="s">
        <v>101</v>
      </c>
      <c r="D111" s="161">
        <v>1</v>
      </c>
      <c r="E111" s="165" t="s">
        <v>31</v>
      </c>
      <c r="F111" s="317" t="s">
        <v>389</v>
      </c>
      <c r="G111" s="165" t="s">
        <v>216</v>
      </c>
      <c r="H111" s="165" t="s">
        <v>32</v>
      </c>
      <c r="I111" s="168" t="s">
        <v>261</v>
      </c>
      <c r="J111" s="108" t="s">
        <v>262</v>
      </c>
      <c r="K111" s="94">
        <v>0</v>
      </c>
      <c r="L111" s="30"/>
      <c r="M111" s="30"/>
      <c r="N111" s="30"/>
      <c r="O111" s="30"/>
    </row>
    <row r="112" spans="1:15" s="28" customFormat="1" ht="34.5" customHeight="1" x14ac:dyDescent="0.2">
      <c r="A112" s="334" t="s">
        <v>101</v>
      </c>
      <c r="B112" s="334" t="s">
        <v>91</v>
      </c>
      <c r="C112" s="303" t="s">
        <v>101</v>
      </c>
      <c r="D112" s="305">
        <v>2</v>
      </c>
      <c r="E112" s="165" t="s">
        <v>33</v>
      </c>
      <c r="F112" s="318"/>
      <c r="G112" s="323" t="s">
        <v>216</v>
      </c>
      <c r="H112" s="323" t="s">
        <v>32</v>
      </c>
      <c r="I112" s="275" t="s">
        <v>390</v>
      </c>
      <c r="J112" s="278"/>
      <c r="K112" s="343">
        <v>1</v>
      </c>
      <c r="L112" s="30"/>
      <c r="M112" s="30"/>
      <c r="N112" s="30"/>
      <c r="O112" s="30"/>
    </row>
    <row r="113" spans="1:15" s="28" customFormat="1" ht="24" customHeight="1" x14ac:dyDescent="0.2">
      <c r="A113" s="335"/>
      <c r="B113" s="335"/>
      <c r="C113" s="309"/>
      <c r="D113" s="310"/>
      <c r="E113" s="165" t="s">
        <v>34</v>
      </c>
      <c r="F113" s="318"/>
      <c r="G113" s="338"/>
      <c r="H113" s="338"/>
      <c r="I113" s="276"/>
      <c r="J113" s="280"/>
      <c r="K113" s="343"/>
      <c r="L113" s="30"/>
      <c r="M113" s="30"/>
      <c r="N113" s="30"/>
      <c r="O113" s="30"/>
    </row>
    <row r="114" spans="1:15" s="28" customFormat="1" ht="12.75" customHeight="1" x14ac:dyDescent="0.2">
      <c r="A114" s="335"/>
      <c r="B114" s="335"/>
      <c r="C114" s="309"/>
      <c r="D114" s="310"/>
      <c r="E114" s="165" t="s">
        <v>35</v>
      </c>
      <c r="F114" s="319"/>
      <c r="G114" s="338"/>
      <c r="H114" s="338"/>
      <c r="I114" s="276"/>
      <c r="J114" s="280"/>
      <c r="K114" s="343"/>
      <c r="L114" s="30"/>
      <c r="M114" s="30"/>
      <c r="N114" s="30"/>
      <c r="O114" s="30"/>
    </row>
    <row r="115" spans="1:15" s="28" customFormat="1" ht="15.75" customHeight="1" x14ac:dyDescent="0.2">
      <c r="A115" s="336"/>
      <c r="B115" s="336"/>
      <c r="C115" s="304"/>
      <c r="D115" s="306"/>
      <c r="E115" s="165" t="s">
        <v>36</v>
      </c>
      <c r="F115" s="143"/>
      <c r="G115" s="324"/>
      <c r="H115" s="324"/>
      <c r="I115" s="277"/>
      <c r="J115" s="279"/>
      <c r="K115" s="343"/>
      <c r="L115" s="30"/>
      <c r="M115" s="30"/>
      <c r="N115" s="30"/>
      <c r="O115" s="30"/>
    </row>
    <row r="116" spans="1:15" s="28" customFormat="1" ht="34.5" customHeight="1" x14ac:dyDescent="0.2">
      <c r="A116" s="334" t="s">
        <v>101</v>
      </c>
      <c r="B116" s="334" t="s">
        <v>91</v>
      </c>
      <c r="C116" s="303" t="s">
        <v>101</v>
      </c>
      <c r="D116" s="305">
        <v>3</v>
      </c>
      <c r="E116" s="323" t="s">
        <v>38</v>
      </c>
      <c r="F116" s="167" t="s">
        <v>24</v>
      </c>
      <c r="G116" s="323" t="s">
        <v>216</v>
      </c>
      <c r="H116" s="323" t="s">
        <v>32</v>
      </c>
      <c r="I116" s="275" t="s">
        <v>225</v>
      </c>
      <c r="J116" s="278"/>
      <c r="K116" s="343">
        <v>1</v>
      </c>
      <c r="L116" s="30"/>
      <c r="M116" s="30"/>
      <c r="N116" s="30"/>
      <c r="O116" s="30"/>
    </row>
    <row r="117" spans="1:15" s="28" customFormat="1" ht="12.2" customHeight="1" x14ac:dyDescent="0.2">
      <c r="A117" s="335"/>
      <c r="B117" s="335"/>
      <c r="C117" s="309"/>
      <c r="D117" s="310"/>
      <c r="E117" s="338"/>
      <c r="F117" s="116" t="s">
        <v>10</v>
      </c>
      <c r="G117" s="338"/>
      <c r="H117" s="338"/>
      <c r="I117" s="355"/>
      <c r="J117" s="280"/>
      <c r="K117" s="343"/>
      <c r="L117" s="30"/>
      <c r="M117" s="30"/>
      <c r="N117" s="30"/>
      <c r="O117" s="30"/>
    </row>
    <row r="118" spans="1:15" s="28" customFormat="1" ht="12.2" customHeight="1" x14ac:dyDescent="0.2">
      <c r="A118" s="336"/>
      <c r="B118" s="336"/>
      <c r="C118" s="304"/>
      <c r="D118" s="306"/>
      <c r="E118" s="324"/>
      <c r="F118" s="166" t="s">
        <v>37</v>
      </c>
      <c r="G118" s="324"/>
      <c r="H118" s="324"/>
      <c r="I118" s="339"/>
      <c r="J118" s="279"/>
      <c r="K118" s="343"/>
      <c r="L118" s="30"/>
      <c r="M118" s="30"/>
      <c r="N118" s="30"/>
      <c r="O118" s="30"/>
    </row>
    <row r="119" spans="1:15" s="28" customFormat="1" ht="12.75" customHeight="1" x14ac:dyDescent="0.2">
      <c r="A119" s="99" t="s">
        <v>101</v>
      </c>
      <c r="B119" s="99" t="s">
        <v>93</v>
      </c>
      <c r="C119" s="117"/>
      <c r="D119" s="117"/>
      <c r="E119" s="311" t="s">
        <v>105</v>
      </c>
      <c r="F119" s="312"/>
      <c r="G119" s="312"/>
      <c r="H119" s="312"/>
      <c r="I119" s="313"/>
      <c r="J119" s="108"/>
      <c r="K119" s="91">
        <f>SUM(K120:K123)/4</f>
        <v>1</v>
      </c>
      <c r="L119" s="29"/>
      <c r="M119" s="29"/>
      <c r="N119" s="29"/>
      <c r="O119" s="29"/>
    </row>
    <row r="120" spans="1:15" s="28" customFormat="1" ht="409.6" customHeight="1" x14ac:dyDescent="0.2">
      <c r="A120" s="159" t="s">
        <v>101</v>
      </c>
      <c r="B120" s="169" t="s">
        <v>93</v>
      </c>
      <c r="C120" s="155" t="s">
        <v>57</v>
      </c>
      <c r="D120" s="155"/>
      <c r="E120" s="165" t="s">
        <v>180</v>
      </c>
      <c r="F120" s="165" t="s">
        <v>435</v>
      </c>
      <c r="G120" s="165" t="s">
        <v>216</v>
      </c>
      <c r="H120" s="165" t="s">
        <v>440</v>
      </c>
      <c r="I120" s="151" t="s">
        <v>353</v>
      </c>
      <c r="J120" s="201" t="s">
        <v>304</v>
      </c>
      <c r="K120" s="31">
        <v>1</v>
      </c>
      <c r="L120" s="29"/>
      <c r="M120" s="29"/>
      <c r="N120" s="29"/>
      <c r="O120" s="29"/>
    </row>
    <row r="121" spans="1:15" s="28" customFormat="1" ht="187.5" customHeight="1" x14ac:dyDescent="0.2">
      <c r="A121" s="159" t="s">
        <v>101</v>
      </c>
      <c r="B121" s="169" t="s">
        <v>93</v>
      </c>
      <c r="C121" s="155" t="s">
        <v>58</v>
      </c>
      <c r="D121" s="155"/>
      <c r="E121" s="165" t="s">
        <v>0</v>
      </c>
      <c r="F121" s="165" t="s">
        <v>436</v>
      </c>
      <c r="G121" s="165" t="s">
        <v>216</v>
      </c>
      <c r="H121" s="165" t="s">
        <v>1</v>
      </c>
      <c r="I121" s="151" t="s">
        <v>350</v>
      </c>
      <c r="J121" s="201" t="s">
        <v>320</v>
      </c>
      <c r="K121" s="31">
        <v>1</v>
      </c>
      <c r="L121" s="29"/>
      <c r="M121" s="29"/>
      <c r="N121" s="29"/>
      <c r="O121" s="29"/>
    </row>
    <row r="122" spans="1:15" s="28" customFormat="1" ht="173.25" customHeight="1" x14ac:dyDescent="0.2">
      <c r="A122" s="159" t="s">
        <v>101</v>
      </c>
      <c r="B122" s="169" t="s">
        <v>93</v>
      </c>
      <c r="C122" s="155" t="s">
        <v>177</v>
      </c>
      <c r="D122" s="155"/>
      <c r="E122" s="165" t="s">
        <v>2</v>
      </c>
      <c r="F122" s="165" t="s">
        <v>3</v>
      </c>
      <c r="G122" s="165" t="s">
        <v>216</v>
      </c>
      <c r="H122" s="165" t="s">
        <v>439</v>
      </c>
      <c r="I122" s="155" t="s">
        <v>351</v>
      </c>
      <c r="J122" s="152"/>
      <c r="K122" s="29">
        <v>1</v>
      </c>
      <c r="L122" s="29"/>
      <c r="M122" s="29"/>
      <c r="N122" s="29"/>
      <c r="O122" s="29"/>
    </row>
    <row r="123" spans="1:15" s="28" customFormat="1" ht="119.25" customHeight="1" x14ac:dyDescent="0.2">
      <c r="A123" s="159" t="s">
        <v>101</v>
      </c>
      <c r="B123" s="169" t="s">
        <v>93</v>
      </c>
      <c r="C123" s="155" t="s">
        <v>4</v>
      </c>
      <c r="D123" s="155"/>
      <c r="E123" s="118" t="s">
        <v>437</v>
      </c>
      <c r="F123" s="170" t="s">
        <v>321</v>
      </c>
      <c r="G123" s="170" t="s">
        <v>441</v>
      </c>
      <c r="H123" s="170" t="s">
        <v>438</v>
      </c>
      <c r="I123" s="155" t="s">
        <v>352</v>
      </c>
      <c r="J123" s="107" t="s">
        <v>322</v>
      </c>
      <c r="K123" s="29">
        <v>1</v>
      </c>
      <c r="L123" s="29"/>
      <c r="M123" s="29"/>
      <c r="N123" s="29"/>
      <c r="O123" s="29"/>
    </row>
    <row r="124" spans="1:15" s="28" customFormat="1" ht="12" x14ac:dyDescent="0.2">
      <c r="C124" s="13"/>
      <c r="D124" s="13"/>
      <c r="E124" s="13"/>
      <c r="F124" s="13"/>
      <c r="G124" s="13"/>
      <c r="H124" s="13"/>
      <c r="I124" s="13"/>
      <c r="K124" s="94"/>
    </row>
    <row r="125" spans="1:15" s="28" customFormat="1" ht="12" x14ac:dyDescent="0.2">
      <c r="C125" s="13"/>
      <c r="D125" s="13"/>
      <c r="E125" s="13"/>
      <c r="F125" s="13"/>
      <c r="G125" s="13"/>
      <c r="H125" s="13"/>
      <c r="I125" s="13"/>
      <c r="K125" s="94"/>
    </row>
    <row r="126" spans="1:15" s="28" customFormat="1" ht="12" x14ac:dyDescent="0.2">
      <c r="C126" s="13"/>
      <c r="D126" s="13"/>
      <c r="E126" s="13"/>
      <c r="F126" s="13"/>
      <c r="G126" s="13"/>
      <c r="H126" s="13"/>
      <c r="I126" s="13"/>
      <c r="K126" s="94"/>
    </row>
    <row r="127" spans="1:15" s="28" customFormat="1" ht="12" x14ac:dyDescent="0.2">
      <c r="C127" s="13"/>
      <c r="D127" s="13"/>
      <c r="E127" s="13"/>
      <c r="F127" s="13"/>
      <c r="G127" s="13"/>
      <c r="H127" s="13"/>
      <c r="I127" s="13"/>
      <c r="K127" s="94"/>
    </row>
    <row r="128" spans="1:15" s="28" customFormat="1" ht="12" x14ac:dyDescent="0.2">
      <c r="C128" s="13"/>
      <c r="D128" s="13"/>
      <c r="E128" s="13"/>
      <c r="F128" s="13"/>
      <c r="G128" s="13"/>
      <c r="H128" s="13"/>
      <c r="I128" s="13"/>
      <c r="K128" s="94"/>
    </row>
    <row r="129" spans="3:11" s="28" customFormat="1" ht="12" x14ac:dyDescent="0.2">
      <c r="C129" s="13"/>
      <c r="D129" s="13"/>
      <c r="E129" s="13"/>
      <c r="F129" s="13"/>
      <c r="G129" s="13"/>
      <c r="H129" s="13"/>
      <c r="I129" s="13"/>
      <c r="K129" s="94"/>
    </row>
    <row r="130" spans="3:11" s="28" customFormat="1" ht="12" x14ac:dyDescent="0.2">
      <c r="C130" s="13"/>
      <c r="D130" s="13"/>
      <c r="E130" s="13"/>
      <c r="F130" s="13"/>
      <c r="G130" s="13"/>
      <c r="H130" s="13"/>
      <c r="I130" s="13"/>
      <c r="K130" s="94"/>
    </row>
    <row r="131" spans="3:11" s="28" customFormat="1" ht="12" x14ac:dyDescent="0.2">
      <c r="C131" s="13"/>
      <c r="D131" s="13"/>
      <c r="E131" s="13"/>
      <c r="F131" s="13"/>
      <c r="G131" s="13"/>
      <c r="H131" s="13"/>
      <c r="I131" s="13"/>
      <c r="K131" s="94"/>
    </row>
    <row r="132" spans="3:11" s="28" customFormat="1" ht="12" x14ac:dyDescent="0.2">
      <c r="C132" s="13"/>
      <c r="D132" s="13"/>
      <c r="E132" s="13"/>
      <c r="F132" s="13"/>
      <c r="G132" s="13"/>
      <c r="H132" s="13"/>
      <c r="I132" s="13"/>
      <c r="K132" s="94"/>
    </row>
    <row r="133" spans="3:11" s="28" customFormat="1" ht="12" x14ac:dyDescent="0.2">
      <c r="C133" s="13"/>
      <c r="D133" s="13"/>
      <c r="E133" s="13"/>
      <c r="F133" s="13"/>
      <c r="G133" s="13"/>
      <c r="H133" s="13"/>
      <c r="I133" s="13"/>
      <c r="K133" s="94"/>
    </row>
    <row r="134" spans="3:11" s="28" customFormat="1" ht="12" x14ac:dyDescent="0.2">
      <c r="C134" s="13"/>
      <c r="D134" s="13"/>
      <c r="E134" s="13"/>
      <c r="F134" s="13"/>
      <c r="G134" s="13"/>
      <c r="H134" s="13"/>
      <c r="I134" s="13"/>
      <c r="K134" s="94"/>
    </row>
    <row r="135" spans="3:11" s="28" customFormat="1" ht="12" x14ac:dyDescent="0.2">
      <c r="C135" s="13"/>
      <c r="D135" s="13"/>
      <c r="E135" s="13"/>
      <c r="F135" s="13"/>
      <c r="G135" s="13"/>
      <c r="H135" s="13"/>
      <c r="I135" s="13"/>
      <c r="K135" s="94"/>
    </row>
    <row r="136" spans="3:11" s="28" customFormat="1" ht="12" x14ac:dyDescent="0.2">
      <c r="C136" s="13"/>
      <c r="D136" s="13"/>
      <c r="E136" s="13"/>
      <c r="F136" s="13"/>
      <c r="G136" s="13"/>
      <c r="H136" s="13"/>
      <c r="I136" s="13"/>
      <c r="K136" s="94"/>
    </row>
    <row r="137" spans="3:11" s="28" customFormat="1" ht="12" x14ac:dyDescent="0.2">
      <c r="C137" s="13"/>
      <c r="D137" s="13"/>
      <c r="E137" s="13"/>
      <c r="F137" s="13"/>
      <c r="G137" s="13"/>
      <c r="H137" s="13"/>
      <c r="I137" s="13"/>
      <c r="K137" s="94"/>
    </row>
    <row r="138" spans="3:11" s="28" customFormat="1" ht="12" x14ac:dyDescent="0.2">
      <c r="C138" s="13"/>
      <c r="D138" s="13"/>
      <c r="E138" s="13"/>
      <c r="F138" s="13"/>
      <c r="G138" s="13"/>
      <c r="H138" s="13"/>
      <c r="I138" s="13"/>
      <c r="K138" s="94"/>
    </row>
    <row r="139" spans="3:11" s="28" customFormat="1" ht="12" x14ac:dyDescent="0.2">
      <c r="C139" s="13"/>
      <c r="D139" s="13"/>
      <c r="E139" s="13"/>
      <c r="F139" s="13"/>
      <c r="G139" s="13"/>
      <c r="H139" s="13"/>
      <c r="I139" s="13"/>
      <c r="K139" s="94"/>
    </row>
    <row r="140" spans="3:11" s="28" customFormat="1" ht="12" x14ac:dyDescent="0.2">
      <c r="C140" s="13"/>
      <c r="D140" s="13"/>
      <c r="E140" s="13"/>
      <c r="F140" s="13"/>
      <c r="G140" s="13"/>
      <c r="H140" s="13"/>
      <c r="I140" s="13"/>
      <c r="K140" s="94"/>
    </row>
    <row r="141" spans="3:11" s="28" customFormat="1" ht="12" x14ac:dyDescent="0.2">
      <c r="C141" s="13"/>
      <c r="D141" s="13"/>
      <c r="E141" s="13"/>
      <c r="F141" s="13"/>
      <c r="G141" s="13"/>
      <c r="H141" s="13"/>
      <c r="I141" s="13"/>
      <c r="K141" s="94"/>
    </row>
    <row r="142" spans="3:11" s="28" customFormat="1" ht="12" x14ac:dyDescent="0.2">
      <c r="C142" s="13"/>
      <c r="D142" s="13"/>
      <c r="E142" s="13"/>
      <c r="F142" s="13"/>
      <c r="G142" s="13"/>
      <c r="H142" s="13"/>
      <c r="I142" s="13"/>
      <c r="K142" s="94"/>
    </row>
    <row r="143" spans="3:11" s="28" customFormat="1" ht="12" x14ac:dyDescent="0.2">
      <c r="C143" s="13"/>
      <c r="D143" s="13"/>
      <c r="E143" s="13"/>
      <c r="F143" s="13"/>
      <c r="G143" s="13"/>
      <c r="H143" s="13"/>
      <c r="I143" s="13"/>
      <c r="K143" s="94"/>
    </row>
    <row r="144" spans="3:11" s="28" customFormat="1" ht="12" x14ac:dyDescent="0.2">
      <c r="C144" s="13"/>
      <c r="D144" s="13"/>
      <c r="E144" s="13"/>
      <c r="F144" s="13"/>
      <c r="G144" s="13"/>
      <c r="H144" s="13"/>
      <c r="I144" s="13"/>
      <c r="K144" s="94"/>
    </row>
    <row r="145" spans="3:11" s="28" customFormat="1" ht="12.2" customHeight="1" x14ac:dyDescent="0.2">
      <c r="C145" s="13"/>
      <c r="D145" s="13"/>
      <c r="E145" s="13"/>
      <c r="F145" s="13"/>
      <c r="G145" s="13"/>
      <c r="H145" s="13"/>
      <c r="I145" s="13"/>
      <c r="K145" s="94"/>
    </row>
    <row r="146" spans="3:11" s="28" customFormat="1" ht="12" x14ac:dyDescent="0.2">
      <c r="C146" s="13"/>
      <c r="D146" s="13"/>
      <c r="E146" s="13"/>
      <c r="F146" s="13"/>
      <c r="G146" s="13"/>
      <c r="H146" s="13"/>
      <c r="I146" s="13"/>
      <c r="K146" s="94"/>
    </row>
    <row r="147" spans="3:11" s="28" customFormat="1" ht="12" x14ac:dyDescent="0.2">
      <c r="C147" s="13"/>
      <c r="D147" s="13"/>
      <c r="E147" s="13"/>
      <c r="F147" s="13"/>
      <c r="G147" s="13"/>
      <c r="H147" s="13"/>
      <c r="I147" s="13"/>
      <c r="K147" s="94"/>
    </row>
    <row r="148" spans="3:11" s="28" customFormat="1" ht="12" x14ac:dyDescent="0.2">
      <c r="C148" s="13"/>
      <c r="D148" s="13"/>
      <c r="E148" s="13"/>
      <c r="F148" s="13"/>
      <c r="G148" s="13"/>
      <c r="H148" s="13"/>
      <c r="I148" s="13"/>
      <c r="K148" s="94"/>
    </row>
    <row r="149" spans="3:11" s="28" customFormat="1" ht="12" x14ac:dyDescent="0.2">
      <c r="C149" s="13"/>
      <c r="D149" s="13"/>
      <c r="E149" s="13"/>
      <c r="F149" s="13"/>
      <c r="G149" s="13"/>
      <c r="H149" s="13"/>
      <c r="I149" s="13"/>
      <c r="K149" s="94"/>
    </row>
    <row r="150" spans="3:11" s="28" customFormat="1" ht="12" x14ac:dyDescent="0.2">
      <c r="C150" s="13"/>
      <c r="D150" s="13"/>
      <c r="E150" s="13"/>
      <c r="F150" s="13"/>
      <c r="G150" s="13"/>
      <c r="H150" s="13"/>
      <c r="I150" s="13"/>
      <c r="K150" s="94"/>
    </row>
    <row r="151" spans="3:11" s="28" customFormat="1" ht="12" x14ac:dyDescent="0.2">
      <c r="C151" s="13"/>
      <c r="D151" s="13"/>
      <c r="E151" s="13"/>
      <c r="F151" s="13"/>
      <c r="G151" s="13"/>
      <c r="H151" s="13"/>
      <c r="I151" s="13"/>
      <c r="K151" s="94"/>
    </row>
    <row r="152" spans="3:11" s="28" customFormat="1" ht="12" x14ac:dyDescent="0.2">
      <c r="C152" s="13"/>
      <c r="D152" s="13"/>
      <c r="E152" s="13"/>
      <c r="F152" s="13"/>
      <c r="G152" s="13"/>
      <c r="H152" s="13"/>
      <c r="I152" s="13"/>
      <c r="K152" s="94"/>
    </row>
    <row r="153" spans="3:11" s="28" customFormat="1" ht="12" x14ac:dyDescent="0.2">
      <c r="C153" s="13"/>
      <c r="D153" s="13"/>
      <c r="E153" s="13"/>
      <c r="F153" s="13"/>
      <c r="G153" s="13"/>
      <c r="H153" s="13"/>
      <c r="I153" s="13"/>
      <c r="K153" s="94"/>
    </row>
    <row r="154" spans="3:11" s="28" customFormat="1" ht="12" x14ac:dyDescent="0.2">
      <c r="C154" s="13"/>
      <c r="D154" s="13"/>
      <c r="E154" s="13"/>
      <c r="F154" s="13"/>
      <c r="G154" s="13"/>
      <c r="H154" s="13"/>
      <c r="I154" s="13"/>
      <c r="K154" s="94"/>
    </row>
    <row r="155" spans="3:11" s="28" customFormat="1" ht="12" x14ac:dyDescent="0.2">
      <c r="K155" s="94"/>
    </row>
    <row r="156" spans="3:11" s="28" customFormat="1" ht="12" x14ac:dyDescent="0.2">
      <c r="K156" s="94"/>
    </row>
    <row r="157" spans="3:11" s="28" customFormat="1" ht="12" x14ac:dyDescent="0.2">
      <c r="K157" s="94"/>
    </row>
    <row r="158" spans="3:11" s="28" customFormat="1" ht="12" x14ac:dyDescent="0.2">
      <c r="K158" s="94"/>
    </row>
    <row r="159" spans="3:11" s="28" customFormat="1" ht="12" x14ac:dyDescent="0.2">
      <c r="K159" s="94"/>
    </row>
    <row r="160" spans="3:11" s="28" customFormat="1" ht="12" x14ac:dyDescent="0.2">
      <c r="K160" s="94"/>
    </row>
    <row r="161" spans="11:11" s="28" customFormat="1" ht="12" x14ac:dyDescent="0.2">
      <c r="K161" s="94"/>
    </row>
    <row r="162" spans="11:11" s="28" customFormat="1" ht="12" x14ac:dyDescent="0.2">
      <c r="K162" s="94"/>
    </row>
    <row r="163" spans="11:11" s="28" customFormat="1" ht="12" x14ac:dyDescent="0.2">
      <c r="K163" s="94"/>
    </row>
    <row r="164" spans="11:11" s="28" customFormat="1" ht="12" x14ac:dyDescent="0.2">
      <c r="K164" s="94"/>
    </row>
    <row r="165" spans="11:11" s="28" customFormat="1" ht="12" x14ac:dyDescent="0.2">
      <c r="K165" s="94"/>
    </row>
    <row r="166" spans="11:11" s="28" customFormat="1" ht="12" x14ac:dyDescent="0.2">
      <c r="K166" s="94"/>
    </row>
    <row r="167" spans="11:11" s="28" customFormat="1" ht="12" x14ac:dyDescent="0.2">
      <c r="K167" s="94"/>
    </row>
    <row r="168" spans="11:11" s="28" customFormat="1" ht="12" x14ac:dyDescent="0.2">
      <c r="K168" s="94"/>
    </row>
    <row r="169" spans="11:11" s="28" customFormat="1" ht="12" x14ac:dyDescent="0.2">
      <c r="K169" s="94"/>
    </row>
    <row r="170" spans="11:11" s="28" customFormat="1" ht="12" x14ac:dyDescent="0.2">
      <c r="K170" s="94"/>
    </row>
    <row r="171" spans="11:11" s="28" customFormat="1" ht="12" x14ac:dyDescent="0.2">
      <c r="K171" s="94"/>
    </row>
    <row r="172" spans="11:11" s="28" customFormat="1" ht="12" x14ac:dyDescent="0.2">
      <c r="K172" s="94"/>
    </row>
    <row r="173" spans="11:11" s="28" customFormat="1" ht="12" x14ac:dyDescent="0.2">
      <c r="K173" s="94"/>
    </row>
    <row r="174" spans="11:11" s="28" customFormat="1" ht="12" x14ac:dyDescent="0.2">
      <c r="K174" s="94"/>
    </row>
    <row r="175" spans="11:11" s="28" customFormat="1" ht="12" x14ac:dyDescent="0.2">
      <c r="K175" s="94"/>
    </row>
    <row r="176" spans="11:11" s="28" customFormat="1" ht="12" x14ac:dyDescent="0.2">
      <c r="K176" s="94"/>
    </row>
    <row r="177" spans="11:11" s="28" customFormat="1" ht="12" x14ac:dyDescent="0.2">
      <c r="K177" s="94"/>
    </row>
    <row r="178" spans="11:11" s="28" customFormat="1" ht="12" x14ac:dyDescent="0.2">
      <c r="K178" s="94"/>
    </row>
    <row r="179" spans="11:11" s="28" customFormat="1" ht="12" x14ac:dyDescent="0.2">
      <c r="K179" s="94"/>
    </row>
    <row r="180" spans="11:11" s="28" customFormat="1" ht="12" x14ac:dyDescent="0.2">
      <c r="K180" s="94"/>
    </row>
    <row r="181" spans="11:11" s="28" customFormat="1" ht="12" x14ac:dyDescent="0.2">
      <c r="K181" s="94"/>
    </row>
    <row r="182" spans="11:11" s="28" customFormat="1" ht="12" x14ac:dyDescent="0.2">
      <c r="K182" s="94"/>
    </row>
    <row r="183" spans="11:11" s="28" customFormat="1" ht="12" x14ac:dyDescent="0.2">
      <c r="K183" s="94"/>
    </row>
    <row r="184" spans="11:11" s="28" customFormat="1" ht="12" x14ac:dyDescent="0.2">
      <c r="K184" s="94"/>
    </row>
    <row r="185" spans="11:11" s="28" customFormat="1" ht="12" x14ac:dyDescent="0.2">
      <c r="K185" s="94"/>
    </row>
  </sheetData>
  <mergeCells count="242">
    <mergeCell ref="H107:H108"/>
    <mergeCell ref="G107:G108"/>
    <mergeCell ref="F111:F114"/>
    <mergeCell ref="F62:F63"/>
    <mergeCell ref="F72:F73"/>
    <mergeCell ref="F78:F80"/>
    <mergeCell ref="F87:F88"/>
    <mergeCell ref="F103:F104"/>
    <mergeCell ref="A107:A108"/>
    <mergeCell ref="B107:B108"/>
    <mergeCell ref="C107:C108"/>
    <mergeCell ref="D107:D108"/>
    <mergeCell ref="E107:E108"/>
    <mergeCell ref="F107:F108"/>
    <mergeCell ref="A89:A90"/>
    <mergeCell ref="B89:B90"/>
    <mergeCell ref="A112:A115"/>
    <mergeCell ref="B112:B115"/>
    <mergeCell ref="A95:A96"/>
    <mergeCell ref="C101:C102"/>
    <mergeCell ref="D101:D102"/>
    <mergeCell ref="E101:E102"/>
    <mergeCell ref="F101:F102"/>
    <mergeCell ref="G101:G102"/>
    <mergeCell ref="K116:K118"/>
    <mergeCell ref="K109:K110"/>
    <mergeCell ref="A97:A98"/>
    <mergeCell ref="B95:B96"/>
    <mergeCell ref="B97:B98"/>
    <mergeCell ref="A92:A94"/>
    <mergeCell ref="B92:B94"/>
    <mergeCell ref="H116:H118"/>
    <mergeCell ref="I116:I118"/>
    <mergeCell ref="D112:D115"/>
    <mergeCell ref="G112:G115"/>
    <mergeCell ref="B116:B118"/>
    <mergeCell ref="B105:B106"/>
    <mergeCell ref="A109:A110"/>
    <mergeCell ref="B109:B110"/>
    <mergeCell ref="A99:A100"/>
    <mergeCell ref="B99:B100"/>
    <mergeCell ref="A101:A102"/>
    <mergeCell ref="B101:B102"/>
    <mergeCell ref="A103:A104"/>
    <mergeCell ref="B103:B104"/>
    <mergeCell ref="A116:A118"/>
    <mergeCell ref="C116:C118"/>
    <mergeCell ref="D116:D118"/>
    <mergeCell ref="K61:K63"/>
    <mergeCell ref="A74:A77"/>
    <mergeCell ref="B74:B77"/>
    <mergeCell ref="A72:A73"/>
    <mergeCell ref="B72:B73"/>
    <mergeCell ref="A68:A69"/>
    <mergeCell ref="B68:B69"/>
    <mergeCell ref="A70:A71"/>
    <mergeCell ref="B70:B71"/>
    <mergeCell ref="A61:A63"/>
    <mergeCell ref="B61:B63"/>
    <mergeCell ref="A64:A65"/>
    <mergeCell ref="B64:B65"/>
    <mergeCell ref="A66:A67"/>
    <mergeCell ref="B66:B67"/>
    <mergeCell ref="C72:C73"/>
    <mergeCell ref="D72:D73"/>
    <mergeCell ref="E72:E73"/>
    <mergeCell ref="C68:C69"/>
    <mergeCell ref="K64:K65"/>
    <mergeCell ref="K66:K67"/>
    <mergeCell ref="F64:F65"/>
    <mergeCell ref="F66:F67"/>
    <mergeCell ref="F70:F71"/>
    <mergeCell ref="K70:K71"/>
    <mergeCell ref="K74:K77"/>
    <mergeCell ref="K78:K80"/>
    <mergeCell ref="K72:K73"/>
    <mergeCell ref="K83:K85"/>
    <mergeCell ref="A83:A85"/>
    <mergeCell ref="B83:B85"/>
    <mergeCell ref="A87:A88"/>
    <mergeCell ref="B87:B88"/>
    <mergeCell ref="F83:F85"/>
    <mergeCell ref="H72:H73"/>
    <mergeCell ref="I72:I73"/>
    <mergeCell ref="C74:C77"/>
    <mergeCell ref="D74:D77"/>
    <mergeCell ref="F74:F77"/>
    <mergeCell ref="K89:K90"/>
    <mergeCell ref="K87:K88"/>
    <mergeCell ref="K112:K115"/>
    <mergeCell ref="E83:E85"/>
    <mergeCell ref="G83:G85"/>
    <mergeCell ref="H83:H85"/>
    <mergeCell ref="I83:I85"/>
    <mergeCell ref="A105:A106"/>
    <mergeCell ref="E116:E118"/>
    <mergeCell ref="G116:G118"/>
    <mergeCell ref="C112:C115"/>
    <mergeCell ref="C109:C110"/>
    <mergeCell ref="D109:D110"/>
    <mergeCell ref="E109:E110"/>
    <mergeCell ref="F109:F110"/>
    <mergeCell ref="G109:G110"/>
    <mergeCell ref="H109:H110"/>
    <mergeCell ref="H112:H115"/>
    <mergeCell ref="H103:H104"/>
    <mergeCell ref="I103:I104"/>
    <mergeCell ref="I105:I106"/>
    <mergeCell ref="I109:I110"/>
    <mergeCell ref="H99:H100"/>
    <mergeCell ref="I99:I100"/>
    <mergeCell ref="H101:H102"/>
    <mergeCell ref="C105:C106"/>
    <mergeCell ref="D105:D106"/>
    <mergeCell ref="E105:E106"/>
    <mergeCell ref="F105:F106"/>
    <mergeCell ref="G105:G106"/>
    <mergeCell ref="H105:H106"/>
    <mergeCell ref="I101:I102"/>
    <mergeCell ref="C99:C100"/>
    <mergeCell ref="C103:C104"/>
    <mergeCell ref="D103:D104"/>
    <mergeCell ref="E103:E104"/>
    <mergeCell ref="G103:G104"/>
    <mergeCell ref="G99:G100"/>
    <mergeCell ref="D99:D100"/>
    <mergeCell ref="E99:E100"/>
    <mergeCell ref="F99:F100"/>
    <mergeCell ref="H92:H94"/>
    <mergeCell ref="C97:C98"/>
    <mergeCell ref="D97:D98"/>
    <mergeCell ref="E97:E98"/>
    <mergeCell ref="F97:F98"/>
    <mergeCell ref="G97:G98"/>
    <mergeCell ref="H97:H98"/>
    <mergeCell ref="I97:I98"/>
    <mergeCell ref="E95:E96"/>
    <mergeCell ref="F95:F96"/>
    <mergeCell ref="G95:G96"/>
    <mergeCell ref="H95:H96"/>
    <mergeCell ref="C95:C96"/>
    <mergeCell ref="D95:D96"/>
    <mergeCell ref="C92:C94"/>
    <mergeCell ref="D92:D94"/>
    <mergeCell ref="E92:E94"/>
    <mergeCell ref="G92:G94"/>
    <mergeCell ref="C89:C90"/>
    <mergeCell ref="D89:D90"/>
    <mergeCell ref="E89:E90"/>
    <mergeCell ref="F89:F90"/>
    <mergeCell ref="G89:G90"/>
    <mergeCell ref="H1:I1"/>
    <mergeCell ref="A3:I3"/>
    <mergeCell ref="A4:D4"/>
    <mergeCell ref="E4:E5"/>
    <mergeCell ref="F4:F5"/>
    <mergeCell ref="G4:G5"/>
    <mergeCell ref="E2:G2"/>
    <mergeCell ref="E57:I57"/>
    <mergeCell ref="C78:C80"/>
    <mergeCell ref="D78:D80"/>
    <mergeCell ref="E78:E80"/>
    <mergeCell ref="G78:G80"/>
    <mergeCell ref="H68:H69"/>
    <mergeCell ref="G68:G69"/>
    <mergeCell ref="H78:H80"/>
    <mergeCell ref="I78:I80"/>
    <mergeCell ref="A78:A80"/>
    <mergeCell ref="B78:B80"/>
    <mergeCell ref="G72:G73"/>
    <mergeCell ref="E119:I119"/>
    <mergeCell ref="H66:H67"/>
    <mergeCell ref="I66:I67"/>
    <mergeCell ref="H61:H63"/>
    <mergeCell ref="E64:E65"/>
    <mergeCell ref="G64:G65"/>
    <mergeCell ref="F92:F94"/>
    <mergeCell ref="C61:C63"/>
    <mergeCell ref="D61:D63"/>
    <mergeCell ref="E61:E63"/>
    <mergeCell ref="G61:G63"/>
    <mergeCell ref="C66:C67"/>
    <mergeCell ref="D66:D67"/>
    <mergeCell ref="E66:E67"/>
    <mergeCell ref="D68:D69"/>
    <mergeCell ref="E68:E69"/>
    <mergeCell ref="G74:G77"/>
    <mergeCell ref="I68:I69"/>
    <mergeCell ref="C70:C71"/>
    <mergeCell ref="D70:D71"/>
    <mergeCell ref="E70:E71"/>
    <mergeCell ref="G70:G71"/>
    <mergeCell ref="H70:H71"/>
    <mergeCell ref="H89:H90"/>
    <mergeCell ref="J4:J5"/>
    <mergeCell ref="C87:C88"/>
    <mergeCell ref="D87:D88"/>
    <mergeCell ref="G87:G88"/>
    <mergeCell ref="H87:H88"/>
    <mergeCell ref="I87:I88"/>
    <mergeCell ref="J87:J88"/>
    <mergeCell ref="I4:I5"/>
    <mergeCell ref="H4:H5"/>
    <mergeCell ref="H64:H65"/>
    <mergeCell ref="I61:I63"/>
    <mergeCell ref="I70:I71"/>
    <mergeCell ref="E74:E77"/>
    <mergeCell ref="I64:I65"/>
    <mergeCell ref="H74:H77"/>
    <mergeCell ref="I74:I77"/>
    <mergeCell ref="J78:J80"/>
    <mergeCell ref="G66:G67"/>
    <mergeCell ref="C64:C65"/>
    <mergeCell ref="D64:D65"/>
    <mergeCell ref="E87:E88"/>
    <mergeCell ref="C83:C85"/>
    <mergeCell ref="D83:D85"/>
    <mergeCell ref="F68:F69"/>
    <mergeCell ref="I112:I115"/>
    <mergeCell ref="J89:J90"/>
    <mergeCell ref="J83:J85"/>
    <mergeCell ref="J116:J118"/>
    <mergeCell ref="J74:J77"/>
    <mergeCell ref="J72:J73"/>
    <mergeCell ref="J61:J63"/>
    <mergeCell ref="J99:J100"/>
    <mergeCell ref="J101:J102"/>
    <mergeCell ref="J103:J104"/>
    <mergeCell ref="J105:J106"/>
    <mergeCell ref="J70:J71"/>
    <mergeCell ref="J68:J69"/>
    <mergeCell ref="J66:J67"/>
    <mergeCell ref="J64:J65"/>
    <mergeCell ref="J109:J110"/>
    <mergeCell ref="J92:J94"/>
    <mergeCell ref="J95:J96"/>
    <mergeCell ref="J97:J98"/>
    <mergeCell ref="J112:J115"/>
    <mergeCell ref="I89:I90"/>
    <mergeCell ref="I107:I108"/>
    <mergeCell ref="I92:I94"/>
    <mergeCell ref="I95:I96"/>
  </mergeCells>
  <phoneticPr fontId="0" type="noConversion"/>
  <pageMargins left="0.75" right="0.75" top="1" bottom="1" header="0.5" footer="0.5"/>
  <pageSetup paperSize="9" scale="57" orientation="landscape" r:id="rId1"/>
  <headerFooter alignWithMargins="0"/>
  <rowBreaks count="1" manualBreakCount="1">
    <brk id="11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L11" sqref="L11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0" max="10" width="16.42578125" customWidth="1"/>
  </cols>
  <sheetData>
    <row r="1" spans="1:10" ht="12.75" customHeight="1" x14ac:dyDescent="0.2">
      <c r="A1" s="3"/>
      <c r="B1" s="3"/>
      <c r="C1" s="3"/>
      <c r="D1" s="3"/>
      <c r="E1" s="3"/>
      <c r="F1" s="3"/>
      <c r="G1" s="3"/>
      <c r="H1" s="364" t="s">
        <v>108</v>
      </c>
      <c r="I1" s="365"/>
      <c r="J1" s="365"/>
    </row>
    <row r="2" spans="1:10" x14ac:dyDescent="0.2">
      <c r="A2" s="3"/>
      <c r="B2" s="3"/>
      <c r="C2" s="3"/>
      <c r="D2" s="3"/>
      <c r="E2" s="3"/>
      <c r="F2" s="3"/>
      <c r="G2" s="3"/>
      <c r="H2" s="365"/>
      <c r="I2" s="365"/>
      <c r="J2" s="365"/>
    </row>
    <row r="3" spans="1:10" ht="1.5" customHeight="1" x14ac:dyDescent="0.2">
      <c r="A3" s="3"/>
      <c r="B3" s="3"/>
      <c r="C3" s="3"/>
      <c r="D3" s="3"/>
      <c r="E3" s="3"/>
      <c r="F3" s="3"/>
      <c r="G3" s="3"/>
      <c r="H3" s="365"/>
      <c r="I3" s="365"/>
      <c r="J3" s="365"/>
    </row>
    <row r="4" spans="1:10" hidden="1" x14ac:dyDescent="0.2">
      <c r="A4" s="3"/>
      <c r="B4" s="3"/>
      <c r="C4" s="3"/>
      <c r="D4" s="3"/>
      <c r="E4" s="3"/>
      <c r="F4" s="3"/>
      <c r="G4" s="3"/>
      <c r="H4" s="365"/>
      <c r="I4" s="365"/>
      <c r="J4" s="365"/>
    </row>
    <row r="5" spans="1:10" ht="1.5" customHeight="1" x14ac:dyDescent="0.2">
      <c r="A5" s="3"/>
      <c r="B5" s="3"/>
      <c r="C5" s="3"/>
      <c r="D5" s="3"/>
      <c r="E5" s="3"/>
      <c r="F5" s="3"/>
      <c r="G5" s="3"/>
      <c r="H5" s="365"/>
      <c r="I5" s="365"/>
      <c r="J5" s="365"/>
    </row>
    <row r="6" spans="1:10" hidden="1" x14ac:dyDescent="0.2">
      <c r="A6" s="3"/>
      <c r="B6" s="3"/>
      <c r="C6" s="3"/>
      <c r="D6" s="3"/>
      <c r="E6" s="3"/>
      <c r="F6" s="3"/>
      <c r="G6" s="3"/>
      <c r="H6" s="365"/>
      <c r="I6" s="365"/>
      <c r="J6" s="365"/>
    </row>
    <row r="7" spans="1:10" ht="15" x14ac:dyDescent="0.2">
      <c r="A7" s="366" t="s">
        <v>334</v>
      </c>
      <c r="B7" s="367"/>
      <c r="C7" s="367"/>
      <c r="D7" s="367"/>
      <c r="E7" s="367"/>
      <c r="F7" s="367"/>
      <c r="G7" s="367"/>
      <c r="H7" s="367"/>
      <c r="I7" s="367"/>
      <c r="J7" s="367"/>
    </row>
    <row r="8" spans="1:10" x14ac:dyDescent="0.2">
      <c r="A8" s="3"/>
      <c r="B8" s="3"/>
      <c r="C8" s="4"/>
      <c r="D8" s="4"/>
      <c r="E8" s="4"/>
      <c r="F8" s="4"/>
      <c r="G8" s="4"/>
      <c r="H8" s="4"/>
      <c r="I8" s="4"/>
      <c r="J8" s="4"/>
    </row>
    <row r="9" spans="1:10" x14ac:dyDescent="0.2">
      <c r="A9" s="368" t="s">
        <v>45</v>
      </c>
      <c r="B9" s="368"/>
      <c r="C9" s="360" t="s">
        <v>63</v>
      </c>
      <c r="D9" s="360" t="s">
        <v>64</v>
      </c>
      <c r="E9" s="370" t="s">
        <v>65</v>
      </c>
      <c r="F9" s="371"/>
      <c r="G9" s="371"/>
      <c r="H9" s="371"/>
      <c r="I9" s="371"/>
      <c r="J9" s="360" t="s">
        <v>66</v>
      </c>
    </row>
    <row r="10" spans="1:10" ht="32.25" customHeight="1" x14ac:dyDescent="0.2">
      <c r="A10" s="369"/>
      <c r="B10" s="369"/>
      <c r="C10" s="361" t="s">
        <v>67</v>
      </c>
      <c r="D10" s="361" t="s">
        <v>64</v>
      </c>
      <c r="E10" s="360">
        <v>2021</v>
      </c>
      <c r="F10" s="360">
        <v>2022</v>
      </c>
      <c r="G10" s="360">
        <v>2023</v>
      </c>
      <c r="H10" s="360">
        <v>2024</v>
      </c>
      <c r="I10" s="360">
        <v>2025</v>
      </c>
      <c r="J10" s="361" t="s">
        <v>54</v>
      </c>
    </row>
    <row r="11" spans="1:10" ht="30.75" customHeight="1" x14ac:dyDescent="0.2">
      <c r="A11" s="5" t="s">
        <v>60</v>
      </c>
      <c r="B11" s="5" t="s">
        <v>51</v>
      </c>
      <c r="C11" s="361"/>
      <c r="D11" s="361"/>
      <c r="E11" s="361"/>
      <c r="F11" s="361"/>
      <c r="G11" s="361"/>
      <c r="H11" s="361"/>
      <c r="I11" s="361"/>
      <c r="J11" s="361"/>
    </row>
    <row r="12" spans="1:10" ht="14.25" customHeight="1" x14ac:dyDescent="0.2">
      <c r="A12" s="16" t="s">
        <v>101</v>
      </c>
      <c r="B12" s="17"/>
      <c r="C12" s="358" t="s">
        <v>102</v>
      </c>
      <c r="D12" s="362"/>
      <c r="E12" s="362"/>
      <c r="F12" s="362"/>
      <c r="G12" s="362"/>
      <c r="H12" s="362"/>
      <c r="I12" s="362"/>
      <c r="J12" s="362"/>
    </row>
    <row r="13" spans="1:10" ht="14.25" customHeight="1" x14ac:dyDescent="0.2">
      <c r="A13" s="16"/>
      <c r="B13" s="17"/>
      <c r="C13" s="18"/>
      <c r="D13" s="19"/>
      <c r="E13" s="19"/>
      <c r="F13" s="19"/>
      <c r="G13" s="19"/>
      <c r="H13" s="19"/>
      <c r="I13" s="19"/>
      <c r="J13" s="19"/>
    </row>
    <row r="14" spans="1:10" ht="14.25" customHeight="1" x14ac:dyDescent="0.2">
      <c r="A14" s="16" t="s">
        <v>101</v>
      </c>
      <c r="B14" s="17">
        <v>1</v>
      </c>
      <c r="C14" s="358" t="s">
        <v>109</v>
      </c>
      <c r="D14" s="363"/>
      <c r="E14" s="363"/>
      <c r="F14" s="363"/>
      <c r="G14" s="363"/>
      <c r="H14" s="363"/>
      <c r="I14" s="363"/>
      <c r="J14" s="363"/>
    </row>
    <row r="15" spans="1:10" ht="14.25" customHeight="1" x14ac:dyDescent="0.2">
      <c r="A15" s="16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3.7" customHeight="1" x14ac:dyDescent="0.2">
      <c r="A16" s="6" t="s">
        <v>101</v>
      </c>
      <c r="B16" s="6" t="s">
        <v>91</v>
      </c>
      <c r="C16" s="358" t="s">
        <v>104</v>
      </c>
      <c r="D16" s="358"/>
      <c r="E16" s="358"/>
      <c r="F16" s="358"/>
      <c r="G16" s="358"/>
      <c r="H16" s="358"/>
      <c r="I16" s="358"/>
      <c r="J16" s="358"/>
    </row>
    <row r="17" spans="1:10" ht="13.7" customHeight="1" x14ac:dyDescent="0.2">
      <c r="A17" s="6"/>
      <c r="B17" s="6"/>
      <c r="C17" s="18"/>
      <c r="D17" s="18"/>
      <c r="E17" s="18"/>
      <c r="F17" s="18"/>
      <c r="G17" s="18"/>
      <c r="H17" s="18"/>
      <c r="I17" s="18"/>
      <c r="J17" s="18"/>
    </row>
    <row r="18" spans="1:10" ht="13.7" customHeight="1" x14ac:dyDescent="0.2">
      <c r="A18" s="6" t="s">
        <v>101</v>
      </c>
      <c r="B18" s="6" t="s">
        <v>93</v>
      </c>
      <c r="C18" s="358" t="s">
        <v>105</v>
      </c>
      <c r="D18" s="358"/>
      <c r="E18" s="358"/>
      <c r="F18" s="358"/>
      <c r="G18" s="358"/>
      <c r="H18" s="358"/>
      <c r="I18" s="358"/>
      <c r="J18" s="358"/>
    </row>
    <row r="19" spans="1:10" ht="13.7" customHeight="1" x14ac:dyDescent="0.2">
      <c r="A19" s="6"/>
      <c r="B19" s="6"/>
      <c r="C19" s="18"/>
      <c r="D19" s="18"/>
      <c r="E19" s="18"/>
      <c r="F19" s="18"/>
      <c r="G19" s="18"/>
      <c r="H19" s="18"/>
      <c r="I19" s="18"/>
      <c r="J19" s="18"/>
    </row>
    <row r="20" spans="1:10" ht="13.7" customHeight="1" x14ac:dyDescent="0.2">
      <c r="A20" s="6" t="s">
        <v>101</v>
      </c>
      <c r="B20" s="6" t="s">
        <v>90</v>
      </c>
      <c r="C20" s="358" t="s">
        <v>107</v>
      </c>
      <c r="D20" s="358"/>
      <c r="E20" s="358"/>
      <c r="F20" s="358"/>
      <c r="G20" s="358"/>
      <c r="H20" s="358"/>
      <c r="I20" s="358"/>
      <c r="J20" s="358"/>
    </row>
    <row r="21" spans="1:10" ht="13.7" customHeight="1" x14ac:dyDescent="0.2">
      <c r="A21" s="6"/>
      <c r="B21" s="6"/>
      <c r="C21" s="18"/>
      <c r="D21" s="18"/>
      <c r="E21" s="18"/>
      <c r="F21" s="18"/>
      <c r="G21" s="18"/>
      <c r="H21" s="18"/>
      <c r="I21" s="18"/>
      <c r="J21" s="18"/>
    </row>
    <row r="22" spans="1:10" x14ac:dyDescent="0.2">
      <c r="A22" s="359" t="s">
        <v>89</v>
      </c>
      <c r="B22" s="359"/>
      <c r="C22" s="359"/>
      <c r="D22" s="359"/>
      <c r="E22" s="359"/>
      <c r="F22" s="359"/>
      <c r="G22" s="359"/>
      <c r="H22" s="359"/>
      <c r="I22" s="359"/>
      <c r="J22" s="359"/>
    </row>
    <row r="23" spans="1:10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</sheetData>
  <mergeCells count="18">
    <mergeCell ref="H1:J6"/>
    <mergeCell ref="G10:G11"/>
    <mergeCell ref="I10:I11"/>
    <mergeCell ref="H10:H11"/>
    <mergeCell ref="A7:J7"/>
    <mergeCell ref="A9:B10"/>
    <mergeCell ref="C9:C11"/>
    <mergeCell ref="D9:D11"/>
    <mergeCell ref="E9:I9"/>
    <mergeCell ref="C20:J20"/>
    <mergeCell ref="A22:J22"/>
    <mergeCell ref="C16:J16"/>
    <mergeCell ref="J9:J11"/>
    <mergeCell ref="E10:E11"/>
    <mergeCell ref="F10:F11"/>
    <mergeCell ref="C12:J12"/>
    <mergeCell ref="C14:J14"/>
    <mergeCell ref="C18:J18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M24" sqref="M24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</cols>
  <sheetData>
    <row r="1" spans="1:16" x14ac:dyDescent="0.2">
      <c r="A1" s="3"/>
      <c r="B1" s="3"/>
      <c r="C1" s="3"/>
      <c r="D1" s="3"/>
      <c r="E1" s="3"/>
      <c r="F1" s="3"/>
      <c r="G1" s="3"/>
      <c r="H1" s="3"/>
      <c r="I1" s="377" t="s">
        <v>110</v>
      </c>
      <c r="J1" s="378"/>
      <c r="K1" s="378"/>
      <c r="L1" s="378"/>
      <c r="M1" s="378"/>
    </row>
    <row r="2" spans="1:16" x14ac:dyDescent="0.2">
      <c r="A2" s="3"/>
      <c r="B2" s="3"/>
      <c r="C2" s="3"/>
      <c r="D2" s="3"/>
      <c r="E2" s="3"/>
      <c r="F2" s="3"/>
      <c r="G2" s="3"/>
      <c r="H2" s="3"/>
      <c r="I2" s="378"/>
      <c r="J2" s="378"/>
      <c r="K2" s="378"/>
      <c r="L2" s="378"/>
      <c r="M2" s="378"/>
    </row>
    <row r="3" spans="1:16" ht="0.75" customHeight="1" x14ac:dyDescent="0.2">
      <c r="A3" s="3"/>
      <c r="B3" s="3"/>
      <c r="C3" s="3"/>
      <c r="D3" s="3"/>
      <c r="E3" s="3"/>
      <c r="F3" s="3"/>
      <c r="G3" s="3"/>
      <c r="H3" s="3"/>
      <c r="I3" s="378"/>
      <c r="J3" s="378"/>
      <c r="K3" s="378"/>
      <c r="L3" s="378"/>
      <c r="M3" s="378"/>
    </row>
    <row r="4" spans="1:16" ht="5.25" hidden="1" customHeight="1" x14ac:dyDescent="0.2">
      <c r="A4" s="3"/>
      <c r="B4" s="3"/>
      <c r="C4" s="3"/>
      <c r="D4" s="3"/>
      <c r="E4" s="3"/>
      <c r="F4" s="3"/>
      <c r="G4" s="3"/>
      <c r="H4" s="3"/>
      <c r="I4" s="378"/>
      <c r="J4" s="378"/>
      <c r="K4" s="378"/>
      <c r="L4" s="378"/>
      <c r="M4" s="378"/>
    </row>
    <row r="5" spans="1:16" ht="3.75" hidden="1" customHeight="1" x14ac:dyDescent="0.2">
      <c r="A5" s="3"/>
      <c r="B5" s="3"/>
      <c r="C5" s="3"/>
      <c r="D5" s="3"/>
      <c r="E5" s="3"/>
      <c r="F5" s="3"/>
      <c r="G5" s="3"/>
      <c r="H5" s="3"/>
      <c r="I5" s="378"/>
      <c r="J5" s="378"/>
      <c r="K5" s="378"/>
      <c r="L5" s="378"/>
      <c r="M5" s="378"/>
    </row>
    <row r="6" spans="1:16" ht="12.75" hidden="1" customHeight="1" x14ac:dyDescent="0.2">
      <c r="A6" s="3"/>
      <c r="B6" s="3"/>
      <c r="C6" s="3"/>
      <c r="D6" s="3"/>
      <c r="E6" s="3"/>
      <c r="F6" s="3"/>
      <c r="G6" s="3"/>
      <c r="H6" s="3"/>
      <c r="I6" s="378"/>
      <c r="J6" s="378"/>
      <c r="K6" s="378"/>
      <c r="L6" s="378"/>
      <c r="M6" s="378"/>
    </row>
    <row r="7" spans="1:16" x14ac:dyDescent="0.2">
      <c r="A7" s="380" t="s">
        <v>213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</row>
    <row r="8" spans="1:16" ht="24" customHeight="1" x14ac:dyDescent="0.2">
      <c r="A8" s="381" t="s">
        <v>45</v>
      </c>
      <c r="B8" s="381"/>
      <c r="C8" s="381"/>
      <c r="D8" s="381"/>
      <c r="E8" s="382" t="s">
        <v>72</v>
      </c>
      <c r="F8" s="381" t="s">
        <v>98</v>
      </c>
      <c r="G8" s="381" t="s">
        <v>99</v>
      </c>
      <c r="H8" s="381" t="s">
        <v>100</v>
      </c>
      <c r="I8" s="381">
        <v>2021</v>
      </c>
      <c r="J8" s="381">
        <v>2022</v>
      </c>
      <c r="K8" s="381">
        <v>2023</v>
      </c>
      <c r="L8" s="379">
        <v>2024</v>
      </c>
      <c r="M8" s="379">
        <v>2025</v>
      </c>
      <c r="N8" s="372">
        <v>2026</v>
      </c>
      <c r="O8" s="372">
        <v>2027</v>
      </c>
      <c r="P8" s="372">
        <v>2028</v>
      </c>
    </row>
    <row r="9" spans="1:16" x14ac:dyDescent="0.2">
      <c r="A9" s="24" t="s">
        <v>60</v>
      </c>
      <c r="B9" s="24" t="s">
        <v>51</v>
      </c>
      <c r="C9" s="24" t="s">
        <v>55</v>
      </c>
      <c r="D9" s="24" t="s">
        <v>56</v>
      </c>
      <c r="E9" s="382"/>
      <c r="F9" s="381"/>
      <c r="G9" s="381"/>
      <c r="H9" s="381"/>
      <c r="I9" s="381"/>
      <c r="J9" s="381"/>
      <c r="K9" s="381"/>
      <c r="L9" s="379"/>
      <c r="M9" s="379"/>
      <c r="N9" s="373"/>
      <c r="O9" s="373"/>
      <c r="P9" s="373"/>
    </row>
    <row r="10" spans="1:16" x14ac:dyDescent="0.2">
      <c r="A10" s="25" t="s">
        <v>101</v>
      </c>
      <c r="B10" s="26"/>
      <c r="C10" s="26"/>
      <c r="D10" s="26"/>
      <c r="E10" s="27"/>
      <c r="F10" s="374" t="s">
        <v>102</v>
      </c>
      <c r="G10" s="375"/>
      <c r="H10" s="375"/>
      <c r="I10" s="375"/>
      <c r="J10" s="375"/>
      <c r="K10" s="375"/>
      <c r="L10" s="375"/>
      <c r="M10" s="375"/>
      <c r="N10" s="375"/>
      <c r="O10" s="375"/>
      <c r="P10" s="376"/>
    </row>
    <row r="11" spans="1:16" x14ac:dyDescent="0.2">
      <c r="A11" s="26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15"/>
      <c r="M11" s="15"/>
      <c r="N11" s="139"/>
      <c r="O11" s="139"/>
      <c r="P11" s="139"/>
    </row>
    <row r="12" spans="1:16" ht="12.75" customHeight="1" x14ac:dyDescent="0.2">
      <c r="A12" s="25" t="s">
        <v>101</v>
      </c>
      <c r="B12" s="25" t="s">
        <v>92</v>
      </c>
      <c r="C12" s="26"/>
      <c r="D12" s="26"/>
      <c r="E12" s="27"/>
      <c r="F12" s="374" t="s">
        <v>103</v>
      </c>
      <c r="G12" s="375"/>
      <c r="H12" s="375"/>
      <c r="I12" s="375"/>
      <c r="J12" s="375"/>
      <c r="K12" s="375"/>
      <c r="L12" s="375"/>
      <c r="M12" s="375"/>
      <c r="N12" s="375"/>
      <c r="O12" s="375"/>
      <c r="P12" s="376"/>
    </row>
    <row r="13" spans="1:16" x14ac:dyDescent="0.2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15"/>
      <c r="M13" s="15"/>
      <c r="N13" s="139"/>
      <c r="O13" s="139"/>
      <c r="P13" s="139"/>
    </row>
    <row r="14" spans="1:16" ht="12.75" customHeight="1" x14ac:dyDescent="0.2">
      <c r="A14" s="25" t="s">
        <v>101</v>
      </c>
      <c r="B14" s="25" t="s">
        <v>91</v>
      </c>
      <c r="C14" s="25"/>
      <c r="D14" s="25"/>
      <c r="E14" s="27"/>
      <c r="F14" s="374" t="s">
        <v>104</v>
      </c>
      <c r="G14" s="375"/>
      <c r="H14" s="375"/>
      <c r="I14" s="375"/>
      <c r="J14" s="375"/>
      <c r="K14" s="375"/>
      <c r="L14" s="375"/>
      <c r="M14" s="375"/>
      <c r="N14" s="375"/>
      <c r="O14" s="375"/>
      <c r="P14" s="376"/>
    </row>
    <row r="15" spans="1:16" x14ac:dyDescent="0.2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15"/>
      <c r="M15" s="15"/>
      <c r="N15" s="139"/>
      <c r="O15" s="139"/>
      <c r="P15" s="139"/>
    </row>
    <row r="16" spans="1:16" ht="12.75" customHeight="1" x14ac:dyDescent="0.2">
      <c r="A16" s="25" t="s">
        <v>101</v>
      </c>
      <c r="B16" s="25" t="s">
        <v>93</v>
      </c>
      <c r="C16" s="25"/>
      <c r="D16" s="25"/>
      <c r="E16" s="27"/>
      <c r="F16" s="374" t="s">
        <v>111</v>
      </c>
      <c r="G16" s="375"/>
      <c r="H16" s="375"/>
      <c r="I16" s="375"/>
      <c r="J16" s="375"/>
      <c r="K16" s="375"/>
      <c r="L16" s="375"/>
      <c r="M16" s="375"/>
      <c r="N16" s="375"/>
      <c r="O16" s="375"/>
      <c r="P16" s="376"/>
    </row>
    <row r="17" spans="1:16" x14ac:dyDescent="0.2">
      <c r="A17" s="26"/>
      <c r="B17" s="26"/>
      <c r="C17" s="26"/>
      <c r="D17" s="26"/>
      <c r="E17" s="27"/>
      <c r="F17" s="27"/>
      <c r="G17" s="27"/>
      <c r="H17" s="27"/>
      <c r="I17" s="27"/>
      <c r="J17" s="27"/>
      <c r="K17" s="27"/>
      <c r="L17" s="15"/>
      <c r="M17" s="15"/>
      <c r="N17" s="139"/>
      <c r="O17" s="139"/>
      <c r="P17" s="139"/>
    </row>
    <row r="18" spans="1:16" ht="12.75" customHeight="1" x14ac:dyDescent="0.2">
      <c r="A18" s="25" t="s">
        <v>101</v>
      </c>
      <c r="B18" s="25" t="s">
        <v>90</v>
      </c>
      <c r="C18" s="26"/>
      <c r="D18" s="26"/>
      <c r="E18" s="27"/>
      <c r="F18" s="374" t="s">
        <v>107</v>
      </c>
      <c r="G18" s="375"/>
      <c r="H18" s="375"/>
      <c r="I18" s="375"/>
      <c r="J18" s="375"/>
      <c r="K18" s="375"/>
      <c r="L18" s="375"/>
      <c r="M18" s="375"/>
      <c r="N18" s="375"/>
      <c r="O18" s="375"/>
      <c r="P18" s="376"/>
    </row>
    <row r="19" spans="1:16" x14ac:dyDescent="0.2">
      <c r="A19" s="26"/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15"/>
      <c r="M19" s="15"/>
      <c r="N19" s="139"/>
      <c r="O19" s="139"/>
      <c r="P19" s="139"/>
    </row>
    <row r="20" spans="1:16" x14ac:dyDescent="0.2">
      <c r="A20" s="21"/>
      <c r="B20" s="21"/>
      <c r="C20" s="21"/>
      <c r="D20" s="21"/>
      <c r="E20" s="20"/>
      <c r="F20" s="20"/>
      <c r="G20" s="20"/>
      <c r="H20" s="20"/>
      <c r="I20" s="20"/>
      <c r="J20" s="20"/>
      <c r="K20" s="20"/>
      <c r="L20" s="22"/>
      <c r="M20" s="22"/>
    </row>
    <row r="21" spans="1:16" x14ac:dyDescent="0.2">
      <c r="A21" s="21"/>
      <c r="B21" s="21"/>
      <c r="C21" s="21"/>
      <c r="D21" s="21"/>
      <c r="E21" s="20"/>
      <c r="F21" s="20"/>
      <c r="G21" s="20"/>
      <c r="H21" s="20"/>
      <c r="I21" s="20"/>
      <c r="J21" s="20"/>
      <c r="K21" s="20"/>
      <c r="L21" s="22"/>
      <c r="M21" s="22"/>
    </row>
    <row r="22" spans="1:16" x14ac:dyDescent="0.2">
      <c r="A22" s="23"/>
      <c r="B22" s="23"/>
      <c r="C22" s="23"/>
      <c r="D22" s="23"/>
      <c r="E22" s="22"/>
      <c r="F22" s="22"/>
      <c r="G22" s="22"/>
      <c r="H22" s="22"/>
      <c r="I22" s="22"/>
      <c r="J22" s="22"/>
      <c r="K22" s="22"/>
      <c r="L22" s="22"/>
      <c r="M22" s="22"/>
    </row>
    <row r="23" spans="1:16" x14ac:dyDescent="0.2">
      <c r="A23" s="7" t="s">
        <v>68</v>
      </c>
    </row>
  </sheetData>
  <mergeCells count="20">
    <mergeCell ref="F18:P18"/>
    <mergeCell ref="F14:P14"/>
    <mergeCell ref="I8:I9"/>
    <mergeCell ref="J8:J9"/>
    <mergeCell ref="K8:K9"/>
    <mergeCell ref="F16:P16"/>
    <mergeCell ref="I1:M6"/>
    <mergeCell ref="L8:L9"/>
    <mergeCell ref="M8:M9"/>
    <mergeCell ref="A7:K7"/>
    <mergeCell ref="A8:D8"/>
    <mergeCell ref="E8:E9"/>
    <mergeCell ref="F8:F9"/>
    <mergeCell ref="G8:G9"/>
    <mergeCell ref="H8:H9"/>
    <mergeCell ref="N8:N9"/>
    <mergeCell ref="O8:O9"/>
    <mergeCell ref="P8:P9"/>
    <mergeCell ref="F10:P10"/>
    <mergeCell ref="F12:P1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zoomScale="120" workbookViewId="0">
      <selection activeCell="P13" sqref="P13"/>
    </sheetView>
  </sheetViews>
  <sheetFormatPr defaultRowHeight="12.75" x14ac:dyDescent="0.2"/>
  <cols>
    <col min="1" max="1" width="3.140625" customWidth="1"/>
    <col min="2" max="2" width="2.85546875" customWidth="1"/>
    <col min="3" max="3" width="3.28515625" customWidth="1"/>
    <col min="4" max="4" width="2.7109375" customWidth="1"/>
    <col min="5" max="5" width="29.85546875" customWidth="1"/>
    <col min="6" max="6" width="33.140625" customWidth="1"/>
    <col min="7" max="7" width="5.7109375" style="590" customWidth="1"/>
    <col min="8" max="8" width="3.85546875" style="590" customWidth="1"/>
    <col min="9" max="9" width="3.140625" style="590" customWidth="1"/>
    <col min="10" max="10" width="11" customWidth="1"/>
    <col min="11" max="11" width="6.5703125" customWidth="1"/>
    <col min="12" max="12" width="7.140625" hidden="1" customWidth="1"/>
    <col min="13" max="13" width="7.85546875" hidden="1" customWidth="1"/>
    <col min="14" max="14" width="8" hidden="1" customWidth="1"/>
    <col min="15" max="15" width="9.140625" style="409" customWidth="1"/>
    <col min="16" max="16" width="9.140625" style="408"/>
    <col min="17" max="17" width="10.5703125" style="409" bestFit="1" customWidth="1"/>
    <col min="250" max="250" width="3.140625" customWidth="1"/>
    <col min="251" max="251" width="2.85546875" customWidth="1"/>
    <col min="252" max="252" width="3.28515625" customWidth="1"/>
    <col min="253" max="253" width="2.7109375" customWidth="1"/>
    <col min="254" max="254" width="29.85546875" customWidth="1"/>
    <col min="255" max="255" width="33.140625" customWidth="1"/>
    <col min="256" max="256" width="5.7109375" customWidth="1"/>
    <col min="257" max="257" width="3.85546875" customWidth="1"/>
    <col min="258" max="258" width="3.140625" customWidth="1"/>
    <col min="259" max="259" width="11" customWidth="1"/>
    <col min="260" max="260" width="6.5703125" customWidth="1"/>
    <col min="261" max="263" width="0" hidden="1" customWidth="1"/>
    <col min="267" max="268" width="9.140625" customWidth="1"/>
    <col min="506" max="506" width="3.140625" customWidth="1"/>
    <col min="507" max="507" width="2.85546875" customWidth="1"/>
    <col min="508" max="508" width="3.28515625" customWidth="1"/>
    <col min="509" max="509" width="2.7109375" customWidth="1"/>
    <col min="510" max="510" width="29.85546875" customWidth="1"/>
    <col min="511" max="511" width="33.140625" customWidth="1"/>
    <col min="512" max="512" width="5.7109375" customWidth="1"/>
    <col min="513" max="513" width="3.85546875" customWidth="1"/>
    <col min="514" max="514" width="3.140625" customWidth="1"/>
    <col min="515" max="515" width="11" customWidth="1"/>
    <col min="516" max="516" width="6.5703125" customWidth="1"/>
    <col min="517" max="519" width="0" hidden="1" customWidth="1"/>
    <col min="523" max="524" width="9.140625" customWidth="1"/>
    <col min="762" max="762" width="3.140625" customWidth="1"/>
    <col min="763" max="763" width="2.85546875" customWidth="1"/>
    <col min="764" max="764" width="3.28515625" customWidth="1"/>
    <col min="765" max="765" width="2.7109375" customWidth="1"/>
    <col min="766" max="766" width="29.85546875" customWidth="1"/>
    <col min="767" max="767" width="33.140625" customWidth="1"/>
    <col min="768" max="768" width="5.7109375" customWidth="1"/>
    <col min="769" max="769" width="3.85546875" customWidth="1"/>
    <col min="770" max="770" width="3.140625" customWidth="1"/>
    <col min="771" max="771" width="11" customWidth="1"/>
    <col min="772" max="772" width="6.5703125" customWidth="1"/>
    <col min="773" max="775" width="0" hidden="1" customWidth="1"/>
    <col min="779" max="780" width="9.140625" customWidth="1"/>
    <col min="1018" max="1018" width="3.140625" customWidth="1"/>
    <col min="1019" max="1019" width="2.85546875" customWidth="1"/>
    <col min="1020" max="1020" width="3.28515625" customWidth="1"/>
    <col min="1021" max="1021" width="2.7109375" customWidth="1"/>
    <col min="1022" max="1022" width="29.85546875" customWidth="1"/>
    <col min="1023" max="1023" width="33.140625" customWidth="1"/>
    <col min="1024" max="1024" width="5.7109375" customWidth="1"/>
    <col min="1025" max="1025" width="3.85546875" customWidth="1"/>
    <col min="1026" max="1026" width="3.140625" customWidth="1"/>
    <col min="1027" max="1027" width="11" customWidth="1"/>
    <col min="1028" max="1028" width="6.5703125" customWidth="1"/>
    <col min="1029" max="1031" width="0" hidden="1" customWidth="1"/>
    <col min="1035" max="1036" width="9.140625" customWidth="1"/>
    <col min="1274" max="1274" width="3.140625" customWidth="1"/>
    <col min="1275" max="1275" width="2.85546875" customWidth="1"/>
    <col min="1276" max="1276" width="3.28515625" customWidth="1"/>
    <col min="1277" max="1277" width="2.7109375" customWidth="1"/>
    <col min="1278" max="1278" width="29.85546875" customWidth="1"/>
    <col min="1279" max="1279" width="33.140625" customWidth="1"/>
    <col min="1280" max="1280" width="5.7109375" customWidth="1"/>
    <col min="1281" max="1281" width="3.85546875" customWidth="1"/>
    <col min="1282" max="1282" width="3.140625" customWidth="1"/>
    <col min="1283" max="1283" width="11" customWidth="1"/>
    <col min="1284" max="1284" width="6.5703125" customWidth="1"/>
    <col min="1285" max="1287" width="0" hidden="1" customWidth="1"/>
    <col min="1291" max="1292" width="9.140625" customWidth="1"/>
    <col min="1530" max="1530" width="3.140625" customWidth="1"/>
    <col min="1531" max="1531" width="2.85546875" customWidth="1"/>
    <col min="1532" max="1532" width="3.28515625" customWidth="1"/>
    <col min="1533" max="1533" width="2.7109375" customWidth="1"/>
    <col min="1534" max="1534" width="29.85546875" customWidth="1"/>
    <col min="1535" max="1535" width="33.140625" customWidth="1"/>
    <col min="1536" max="1536" width="5.7109375" customWidth="1"/>
    <col min="1537" max="1537" width="3.85546875" customWidth="1"/>
    <col min="1538" max="1538" width="3.140625" customWidth="1"/>
    <col min="1539" max="1539" width="11" customWidth="1"/>
    <col min="1540" max="1540" width="6.5703125" customWidth="1"/>
    <col min="1541" max="1543" width="0" hidden="1" customWidth="1"/>
    <col min="1547" max="1548" width="9.140625" customWidth="1"/>
    <col min="1786" max="1786" width="3.140625" customWidth="1"/>
    <col min="1787" max="1787" width="2.85546875" customWidth="1"/>
    <col min="1788" max="1788" width="3.28515625" customWidth="1"/>
    <col min="1789" max="1789" width="2.7109375" customWidth="1"/>
    <col min="1790" max="1790" width="29.85546875" customWidth="1"/>
    <col min="1791" max="1791" width="33.140625" customWidth="1"/>
    <col min="1792" max="1792" width="5.7109375" customWidth="1"/>
    <col min="1793" max="1793" width="3.85546875" customWidth="1"/>
    <col min="1794" max="1794" width="3.140625" customWidth="1"/>
    <col min="1795" max="1795" width="11" customWidth="1"/>
    <col min="1796" max="1796" width="6.5703125" customWidth="1"/>
    <col min="1797" max="1799" width="0" hidden="1" customWidth="1"/>
    <col min="1803" max="1804" width="9.140625" customWidth="1"/>
    <col min="2042" max="2042" width="3.140625" customWidth="1"/>
    <col min="2043" max="2043" width="2.85546875" customWidth="1"/>
    <col min="2044" max="2044" width="3.28515625" customWidth="1"/>
    <col min="2045" max="2045" width="2.7109375" customWidth="1"/>
    <col min="2046" max="2046" width="29.85546875" customWidth="1"/>
    <col min="2047" max="2047" width="33.140625" customWidth="1"/>
    <col min="2048" max="2048" width="5.7109375" customWidth="1"/>
    <col min="2049" max="2049" width="3.85546875" customWidth="1"/>
    <col min="2050" max="2050" width="3.140625" customWidth="1"/>
    <col min="2051" max="2051" width="11" customWidth="1"/>
    <col min="2052" max="2052" width="6.5703125" customWidth="1"/>
    <col min="2053" max="2055" width="0" hidden="1" customWidth="1"/>
    <col min="2059" max="2060" width="9.140625" customWidth="1"/>
    <col min="2298" max="2298" width="3.140625" customWidth="1"/>
    <col min="2299" max="2299" width="2.85546875" customWidth="1"/>
    <col min="2300" max="2300" width="3.28515625" customWidth="1"/>
    <col min="2301" max="2301" width="2.7109375" customWidth="1"/>
    <col min="2302" max="2302" width="29.85546875" customWidth="1"/>
    <col min="2303" max="2303" width="33.140625" customWidth="1"/>
    <col min="2304" max="2304" width="5.7109375" customWidth="1"/>
    <col min="2305" max="2305" width="3.85546875" customWidth="1"/>
    <col min="2306" max="2306" width="3.140625" customWidth="1"/>
    <col min="2307" max="2307" width="11" customWidth="1"/>
    <col min="2308" max="2308" width="6.5703125" customWidth="1"/>
    <col min="2309" max="2311" width="0" hidden="1" customWidth="1"/>
    <col min="2315" max="2316" width="9.140625" customWidth="1"/>
    <col min="2554" max="2554" width="3.140625" customWidth="1"/>
    <col min="2555" max="2555" width="2.85546875" customWidth="1"/>
    <col min="2556" max="2556" width="3.28515625" customWidth="1"/>
    <col min="2557" max="2557" width="2.7109375" customWidth="1"/>
    <col min="2558" max="2558" width="29.85546875" customWidth="1"/>
    <col min="2559" max="2559" width="33.140625" customWidth="1"/>
    <col min="2560" max="2560" width="5.7109375" customWidth="1"/>
    <col min="2561" max="2561" width="3.85546875" customWidth="1"/>
    <col min="2562" max="2562" width="3.140625" customWidth="1"/>
    <col min="2563" max="2563" width="11" customWidth="1"/>
    <col min="2564" max="2564" width="6.5703125" customWidth="1"/>
    <col min="2565" max="2567" width="0" hidden="1" customWidth="1"/>
    <col min="2571" max="2572" width="9.140625" customWidth="1"/>
    <col min="2810" max="2810" width="3.140625" customWidth="1"/>
    <col min="2811" max="2811" width="2.85546875" customWidth="1"/>
    <col min="2812" max="2812" width="3.28515625" customWidth="1"/>
    <col min="2813" max="2813" width="2.7109375" customWidth="1"/>
    <col min="2814" max="2814" width="29.85546875" customWidth="1"/>
    <col min="2815" max="2815" width="33.140625" customWidth="1"/>
    <col min="2816" max="2816" width="5.7109375" customWidth="1"/>
    <col min="2817" max="2817" width="3.85546875" customWidth="1"/>
    <col min="2818" max="2818" width="3.140625" customWidth="1"/>
    <col min="2819" max="2819" width="11" customWidth="1"/>
    <col min="2820" max="2820" width="6.5703125" customWidth="1"/>
    <col min="2821" max="2823" width="0" hidden="1" customWidth="1"/>
    <col min="2827" max="2828" width="9.140625" customWidth="1"/>
    <col min="3066" max="3066" width="3.140625" customWidth="1"/>
    <col min="3067" max="3067" width="2.85546875" customWidth="1"/>
    <col min="3068" max="3068" width="3.28515625" customWidth="1"/>
    <col min="3069" max="3069" width="2.7109375" customWidth="1"/>
    <col min="3070" max="3070" width="29.85546875" customWidth="1"/>
    <col min="3071" max="3071" width="33.140625" customWidth="1"/>
    <col min="3072" max="3072" width="5.7109375" customWidth="1"/>
    <col min="3073" max="3073" width="3.85546875" customWidth="1"/>
    <col min="3074" max="3074" width="3.140625" customWidth="1"/>
    <col min="3075" max="3075" width="11" customWidth="1"/>
    <col min="3076" max="3076" width="6.5703125" customWidth="1"/>
    <col min="3077" max="3079" width="0" hidden="1" customWidth="1"/>
    <col min="3083" max="3084" width="9.140625" customWidth="1"/>
    <col min="3322" max="3322" width="3.140625" customWidth="1"/>
    <col min="3323" max="3323" width="2.85546875" customWidth="1"/>
    <col min="3324" max="3324" width="3.28515625" customWidth="1"/>
    <col min="3325" max="3325" width="2.7109375" customWidth="1"/>
    <col min="3326" max="3326" width="29.85546875" customWidth="1"/>
    <col min="3327" max="3327" width="33.140625" customWidth="1"/>
    <col min="3328" max="3328" width="5.7109375" customWidth="1"/>
    <col min="3329" max="3329" width="3.85546875" customWidth="1"/>
    <col min="3330" max="3330" width="3.140625" customWidth="1"/>
    <col min="3331" max="3331" width="11" customWidth="1"/>
    <col min="3332" max="3332" width="6.5703125" customWidth="1"/>
    <col min="3333" max="3335" width="0" hidden="1" customWidth="1"/>
    <col min="3339" max="3340" width="9.140625" customWidth="1"/>
    <col min="3578" max="3578" width="3.140625" customWidth="1"/>
    <col min="3579" max="3579" width="2.85546875" customWidth="1"/>
    <col min="3580" max="3580" width="3.28515625" customWidth="1"/>
    <col min="3581" max="3581" width="2.7109375" customWidth="1"/>
    <col min="3582" max="3582" width="29.85546875" customWidth="1"/>
    <col min="3583" max="3583" width="33.140625" customWidth="1"/>
    <col min="3584" max="3584" width="5.7109375" customWidth="1"/>
    <col min="3585" max="3585" width="3.85546875" customWidth="1"/>
    <col min="3586" max="3586" width="3.140625" customWidth="1"/>
    <col min="3587" max="3587" width="11" customWidth="1"/>
    <col min="3588" max="3588" width="6.5703125" customWidth="1"/>
    <col min="3589" max="3591" width="0" hidden="1" customWidth="1"/>
    <col min="3595" max="3596" width="9.140625" customWidth="1"/>
    <col min="3834" max="3834" width="3.140625" customWidth="1"/>
    <col min="3835" max="3835" width="2.85546875" customWidth="1"/>
    <col min="3836" max="3836" width="3.28515625" customWidth="1"/>
    <col min="3837" max="3837" width="2.7109375" customWidth="1"/>
    <col min="3838" max="3838" width="29.85546875" customWidth="1"/>
    <col min="3839" max="3839" width="33.140625" customWidth="1"/>
    <col min="3840" max="3840" width="5.7109375" customWidth="1"/>
    <col min="3841" max="3841" width="3.85546875" customWidth="1"/>
    <col min="3842" max="3842" width="3.140625" customWidth="1"/>
    <col min="3843" max="3843" width="11" customWidth="1"/>
    <col min="3844" max="3844" width="6.5703125" customWidth="1"/>
    <col min="3845" max="3847" width="0" hidden="1" customWidth="1"/>
    <col min="3851" max="3852" width="9.140625" customWidth="1"/>
    <col min="4090" max="4090" width="3.140625" customWidth="1"/>
    <col min="4091" max="4091" width="2.85546875" customWidth="1"/>
    <col min="4092" max="4092" width="3.28515625" customWidth="1"/>
    <col min="4093" max="4093" width="2.7109375" customWidth="1"/>
    <col min="4094" max="4094" width="29.85546875" customWidth="1"/>
    <col min="4095" max="4095" width="33.140625" customWidth="1"/>
    <col min="4096" max="4096" width="5.7109375" customWidth="1"/>
    <col min="4097" max="4097" width="3.85546875" customWidth="1"/>
    <col min="4098" max="4098" width="3.140625" customWidth="1"/>
    <col min="4099" max="4099" width="11" customWidth="1"/>
    <col min="4100" max="4100" width="6.5703125" customWidth="1"/>
    <col min="4101" max="4103" width="0" hidden="1" customWidth="1"/>
    <col min="4107" max="4108" width="9.140625" customWidth="1"/>
    <col min="4346" max="4346" width="3.140625" customWidth="1"/>
    <col min="4347" max="4347" width="2.85546875" customWidth="1"/>
    <col min="4348" max="4348" width="3.28515625" customWidth="1"/>
    <col min="4349" max="4349" width="2.7109375" customWidth="1"/>
    <col min="4350" max="4350" width="29.85546875" customWidth="1"/>
    <col min="4351" max="4351" width="33.140625" customWidth="1"/>
    <col min="4352" max="4352" width="5.7109375" customWidth="1"/>
    <col min="4353" max="4353" width="3.85546875" customWidth="1"/>
    <col min="4354" max="4354" width="3.140625" customWidth="1"/>
    <col min="4355" max="4355" width="11" customWidth="1"/>
    <col min="4356" max="4356" width="6.5703125" customWidth="1"/>
    <col min="4357" max="4359" width="0" hidden="1" customWidth="1"/>
    <col min="4363" max="4364" width="9.140625" customWidth="1"/>
    <col min="4602" max="4602" width="3.140625" customWidth="1"/>
    <col min="4603" max="4603" width="2.85546875" customWidth="1"/>
    <col min="4604" max="4604" width="3.28515625" customWidth="1"/>
    <col min="4605" max="4605" width="2.7109375" customWidth="1"/>
    <col min="4606" max="4606" width="29.85546875" customWidth="1"/>
    <col min="4607" max="4607" width="33.140625" customWidth="1"/>
    <col min="4608" max="4608" width="5.7109375" customWidth="1"/>
    <col min="4609" max="4609" width="3.85546875" customWidth="1"/>
    <col min="4610" max="4610" width="3.140625" customWidth="1"/>
    <col min="4611" max="4611" width="11" customWidth="1"/>
    <col min="4612" max="4612" width="6.5703125" customWidth="1"/>
    <col min="4613" max="4615" width="0" hidden="1" customWidth="1"/>
    <col min="4619" max="4620" width="9.140625" customWidth="1"/>
    <col min="4858" max="4858" width="3.140625" customWidth="1"/>
    <col min="4859" max="4859" width="2.85546875" customWidth="1"/>
    <col min="4860" max="4860" width="3.28515625" customWidth="1"/>
    <col min="4861" max="4861" width="2.7109375" customWidth="1"/>
    <col min="4862" max="4862" width="29.85546875" customWidth="1"/>
    <col min="4863" max="4863" width="33.140625" customWidth="1"/>
    <col min="4864" max="4864" width="5.7109375" customWidth="1"/>
    <col min="4865" max="4865" width="3.85546875" customWidth="1"/>
    <col min="4866" max="4866" width="3.140625" customWidth="1"/>
    <col min="4867" max="4867" width="11" customWidth="1"/>
    <col min="4868" max="4868" width="6.5703125" customWidth="1"/>
    <col min="4869" max="4871" width="0" hidden="1" customWidth="1"/>
    <col min="4875" max="4876" width="9.140625" customWidth="1"/>
    <col min="5114" max="5114" width="3.140625" customWidth="1"/>
    <col min="5115" max="5115" width="2.85546875" customWidth="1"/>
    <col min="5116" max="5116" width="3.28515625" customWidth="1"/>
    <col min="5117" max="5117" width="2.7109375" customWidth="1"/>
    <col min="5118" max="5118" width="29.85546875" customWidth="1"/>
    <col min="5119" max="5119" width="33.140625" customWidth="1"/>
    <col min="5120" max="5120" width="5.7109375" customWidth="1"/>
    <col min="5121" max="5121" width="3.85546875" customWidth="1"/>
    <col min="5122" max="5122" width="3.140625" customWidth="1"/>
    <col min="5123" max="5123" width="11" customWidth="1"/>
    <col min="5124" max="5124" width="6.5703125" customWidth="1"/>
    <col min="5125" max="5127" width="0" hidden="1" customWidth="1"/>
    <col min="5131" max="5132" width="9.140625" customWidth="1"/>
    <col min="5370" max="5370" width="3.140625" customWidth="1"/>
    <col min="5371" max="5371" width="2.85546875" customWidth="1"/>
    <col min="5372" max="5372" width="3.28515625" customWidth="1"/>
    <col min="5373" max="5373" width="2.7109375" customWidth="1"/>
    <col min="5374" max="5374" width="29.85546875" customWidth="1"/>
    <col min="5375" max="5375" width="33.140625" customWidth="1"/>
    <col min="5376" max="5376" width="5.7109375" customWidth="1"/>
    <col min="5377" max="5377" width="3.85546875" customWidth="1"/>
    <col min="5378" max="5378" width="3.140625" customWidth="1"/>
    <col min="5379" max="5379" width="11" customWidth="1"/>
    <col min="5380" max="5380" width="6.5703125" customWidth="1"/>
    <col min="5381" max="5383" width="0" hidden="1" customWidth="1"/>
    <col min="5387" max="5388" width="9.140625" customWidth="1"/>
    <col min="5626" max="5626" width="3.140625" customWidth="1"/>
    <col min="5627" max="5627" width="2.85546875" customWidth="1"/>
    <col min="5628" max="5628" width="3.28515625" customWidth="1"/>
    <col min="5629" max="5629" width="2.7109375" customWidth="1"/>
    <col min="5630" max="5630" width="29.85546875" customWidth="1"/>
    <col min="5631" max="5631" width="33.140625" customWidth="1"/>
    <col min="5632" max="5632" width="5.7109375" customWidth="1"/>
    <col min="5633" max="5633" width="3.85546875" customWidth="1"/>
    <col min="5634" max="5634" width="3.140625" customWidth="1"/>
    <col min="5635" max="5635" width="11" customWidth="1"/>
    <col min="5636" max="5636" width="6.5703125" customWidth="1"/>
    <col min="5637" max="5639" width="0" hidden="1" customWidth="1"/>
    <col min="5643" max="5644" width="9.140625" customWidth="1"/>
    <col min="5882" max="5882" width="3.140625" customWidth="1"/>
    <col min="5883" max="5883" width="2.85546875" customWidth="1"/>
    <col min="5884" max="5884" width="3.28515625" customWidth="1"/>
    <col min="5885" max="5885" width="2.7109375" customWidth="1"/>
    <col min="5886" max="5886" width="29.85546875" customWidth="1"/>
    <col min="5887" max="5887" width="33.140625" customWidth="1"/>
    <col min="5888" max="5888" width="5.7109375" customWidth="1"/>
    <col min="5889" max="5889" width="3.85546875" customWidth="1"/>
    <col min="5890" max="5890" width="3.140625" customWidth="1"/>
    <col min="5891" max="5891" width="11" customWidth="1"/>
    <col min="5892" max="5892" width="6.5703125" customWidth="1"/>
    <col min="5893" max="5895" width="0" hidden="1" customWidth="1"/>
    <col min="5899" max="5900" width="9.140625" customWidth="1"/>
    <col min="6138" max="6138" width="3.140625" customWidth="1"/>
    <col min="6139" max="6139" width="2.85546875" customWidth="1"/>
    <col min="6140" max="6140" width="3.28515625" customWidth="1"/>
    <col min="6141" max="6141" width="2.7109375" customWidth="1"/>
    <col min="6142" max="6142" width="29.85546875" customWidth="1"/>
    <col min="6143" max="6143" width="33.140625" customWidth="1"/>
    <col min="6144" max="6144" width="5.7109375" customWidth="1"/>
    <col min="6145" max="6145" width="3.85546875" customWidth="1"/>
    <col min="6146" max="6146" width="3.140625" customWidth="1"/>
    <col min="6147" max="6147" width="11" customWidth="1"/>
    <col min="6148" max="6148" width="6.5703125" customWidth="1"/>
    <col min="6149" max="6151" width="0" hidden="1" customWidth="1"/>
    <col min="6155" max="6156" width="9.140625" customWidth="1"/>
    <col min="6394" max="6394" width="3.140625" customWidth="1"/>
    <col min="6395" max="6395" width="2.85546875" customWidth="1"/>
    <col min="6396" max="6396" width="3.28515625" customWidth="1"/>
    <col min="6397" max="6397" width="2.7109375" customWidth="1"/>
    <col min="6398" max="6398" width="29.85546875" customWidth="1"/>
    <col min="6399" max="6399" width="33.140625" customWidth="1"/>
    <col min="6400" max="6400" width="5.7109375" customWidth="1"/>
    <col min="6401" max="6401" width="3.85546875" customWidth="1"/>
    <col min="6402" max="6402" width="3.140625" customWidth="1"/>
    <col min="6403" max="6403" width="11" customWidth="1"/>
    <col min="6404" max="6404" width="6.5703125" customWidth="1"/>
    <col min="6405" max="6407" width="0" hidden="1" customWidth="1"/>
    <col min="6411" max="6412" width="9.140625" customWidth="1"/>
    <col min="6650" max="6650" width="3.140625" customWidth="1"/>
    <col min="6651" max="6651" width="2.85546875" customWidth="1"/>
    <col min="6652" max="6652" width="3.28515625" customWidth="1"/>
    <col min="6653" max="6653" width="2.7109375" customWidth="1"/>
    <col min="6654" max="6654" width="29.85546875" customWidth="1"/>
    <col min="6655" max="6655" width="33.140625" customWidth="1"/>
    <col min="6656" max="6656" width="5.7109375" customWidth="1"/>
    <col min="6657" max="6657" width="3.85546875" customWidth="1"/>
    <col min="6658" max="6658" width="3.140625" customWidth="1"/>
    <col min="6659" max="6659" width="11" customWidth="1"/>
    <col min="6660" max="6660" width="6.5703125" customWidth="1"/>
    <col min="6661" max="6663" width="0" hidden="1" customWidth="1"/>
    <col min="6667" max="6668" width="9.140625" customWidth="1"/>
    <col min="6906" max="6906" width="3.140625" customWidth="1"/>
    <col min="6907" max="6907" width="2.85546875" customWidth="1"/>
    <col min="6908" max="6908" width="3.28515625" customWidth="1"/>
    <col min="6909" max="6909" width="2.7109375" customWidth="1"/>
    <col min="6910" max="6910" width="29.85546875" customWidth="1"/>
    <col min="6911" max="6911" width="33.140625" customWidth="1"/>
    <col min="6912" max="6912" width="5.7109375" customWidth="1"/>
    <col min="6913" max="6913" width="3.85546875" customWidth="1"/>
    <col min="6914" max="6914" width="3.140625" customWidth="1"/>
    <col min="6915" max="6915" width="11" customWidth="1"/>
    <col min="6916" max="6916" width="6.5703125" customWidth="1"/>
    <col min="6917" max="6919" width="0" hidden="1" customWidth="1"/>
    <col min="6923" max="6924" width="9.140625" customWidth="1"/>
    <col min="7162" max="7162" width="3.140625" customWidth="1"/>
    <col min="7163" max="7163" width="2.85546875" customWidth="1"/>
    <col min="7164" max="7164" width="3.28515625" customWidth="1"/>
    <col min="7165" max="7165" width="2.7109375" customWidth="1"/>
    <col min="7166" max="7166" width="29.85546875" customWidth="1"/>
    <col min="7167" max="7167" width="33.140625" customWidth="1"/>
    <col min="7168" max="7168" width="5.7109375" customWidth="1"/>
    <col min="7169" max="7169" width="3.85546875" customWidth="1"/>
    <col min="7170" max="7170" width="3.140625" customWidth="1"/>
    <col min="7171" max="7171" width="11" customWidth="1"/>
    <col min="7172" max="7172" width="6.5703125" customWidth="1"/>
    <col min="7173" max="7175" width="0" hidden="1" customWidth="1"/>
    <col min="7179" max="7180" width="9.140625" customWidth="1"/>
    <col min="7418" max="7418" width="3.140625" customWidth="1"/>
    <col min="7419" max="7419" width="2.85546875" customWidth="1"/>
    <col min="7420" max="7420" width="3.28515625" customWidth="1"/>
    <col min="7421" max="7421" width="2.7109375" customWidth="1"/>
    <col min="7422" max="7422" width="29.85546875" customWidth="1"/>
    <col min="7423" max="7423" width="33.140625" customWidth="1"/>
    <col min="7424" max="7424" width="5.7109375" customWidth="1"/>
    <col min="7425" max="7425" width="3.85546875" customWidth="1"/>
    <col min="7426" max="7426" width="3.140625" customWidth="1"/>
    <col min="7427" max="7427" width="11" customWidth="1"/>
    <col min="7428" max="7428" width="6.5703125" customWidth="1"/>
    <col min="7429" max="7431" width="0" hidden="1" customWidth="1"/>
    <col min="7435" max="7436" width="9.140625" customWidth="1"/>
    <col min="7674" max="7674" width="3.140625" customWidth="1"/>
    <col min="7675" max="7675" width="2.85546875" customWidth="1"/>
    <col min="7676" max="7676" width="3.28515625" customWidth="1"/>
    <col min="7677" max="7677" width="2.7109375" customWidth="1"/>
    <col min="7678" max="7678" width="29.85546875" customWidth="1"/>
    <col min="7679" max="7679" width="33.140625" customWidth="1"/>
    <col min="7680" max="7680" width="5.7109375" customWidth="1"/>
    <col min="7681" max="7681" width="3.85546875" customWidth="1"/>
    <col min="7682" max="7682" width="3.140625" customWidth="1"/>
    <col min="7683" max="7683" width="11" customWidth="1"/>
    <col min="7684" max="7684" width="6.5703125" customWidth="1"/>
    <col min="7685" max="7687" width="0" hidden="1" customWidth="1"/>
    <col min="7691" max="7692" width="9.140625" customWidth="1"/>
    <col min="7930" max="7930" width="3.140625" customWidth="1"/>
    <col min="7931" max="7931" width="2.85546875" customWidth="1"/>
    <col min="7932" max="7932" width="3.28515625" customWidth="1"/>
    <col min="7933" max="7933" width="2.7109375" customWidth="1"/>
    <col min="7934" max="7934" width="29.85546875" customWidth="1"/>
    <col min="7935" max="7935" width="33.140625" customWidth="1"/>
    <col min="7936" max="7936" width="5.7109375" customWidth="1"/>
    <col min="7937" max="7937" width="3.85546875" customWidth="1"/>
    <col min="7938" max="7938" width="3.140625" customWidth="1"/>
    <col min="7939" max="7939" width="11" customWidth="1"/>
    <col min="7940" max="7940" width="6.5703125" customWidth="1"/>
    <col min="7941" max="7943" width="0" hidden="1" customWidth="1"/>
    <col min="7947" max="7948" width="9.140625" customWidth="1"/>
    <col min="8186" max="8186" width="3.140625" customWidth="1"/>
    <col min="8187" max="8187" width="2.85546875" customWidth="1"/>
    <col min="8188" max="8188" width="3.28515625" customWidth="1"/>
    <col min="8189" max="8189" width="2.7109375" customWidth="1"/>
    <col min="8190" max="8190" width="29.85546875" customWidth="1"/>
    <col min="8191" max="8191" width="33.140625" customWidth="1"/>
    <col min="8192" max="8192" width="5.7109375" customWidth="1"/>
    <col min="8193" max="8193" width="3.85546875" customWidth="1"/>
    <col min="8194" max="8194" width="3.140625" customWidth="1"/>
    <col min="8195" max="8195" width="11" customWidth="1"/>
    <col min="8196" max="8196" width="6.5703125" customWidth="1"/>
    <col min="8197" max="8199" width="0" hidden="1" customWidth="1"/>
    <col min="8203" max="8204" width="9.140625" customWidth="1"/>
    <col min="8442" max="8442" width="3.140625" customWidth="1"/>
    <col min="8443" max="8443" width="2.85546875" customWidth="1"/>
    <col min="8444" max="8444" width="3.28515625" customWidth="1"/>
    <col min="8445" max="8445" width="2.7109375" customWidth="1"/>
    <col min="8446" max="8446" width="29.85546875" customWidth="1"/>
    <col min="8447" max="8447" width="33.140625" customWidth="1"/>
    <col min="8448" max="8448" width="5.7109375" customWidth="1"/>
    <col min="8449" max="8449" width="3.85546875" customWidth="1"/>
    <col min="8450" max="8450" width="3.140625" customWidth="1"/>
    <col min="8451" max="8451" width="11" customWidth="1"/>
    <col min="8452" max="8452" width="6.5703125" customWidth="1"/>
    <col min="8453" max="8455" width="0" hidden="1" customWidth="1"/>
    <col min="8459" max="8460" width="9.140625" customWidth="1"/>
    <col min="8698" max="8698" width="3.140625" customWidth="1"/>
    <col min="8699" max="8699" width="2.85546875" customWidth="1"/>
    <col min="8700" max="8700" width="3.28515625" customWidth="1"/>
    <col min="8701" max="8701" width="2.7109375" customWidth="1"/>
    <col min="8702" max="8702" width="29.85546875" customWidth="1"/>
    <col min="8703" max="8703" width="33.140625" customWidth="1"/>
    <col min="8704" max="8704" width="5.7109375" customWidth="1"/>
    <col min="8705" max="8705" width="3.85546875" customWidth="1"/>
    <col min="8706" max="8706" width="3.140625" customWidth="1"/>
    <col min="8707" max="8707" width="11" customWidth="1"/>
    <col min="8708" max="8708" width="6.5703125" customWidth="1"/>
    <col min="8709" max="8711" width="0" hidden="1" customWidth="1"/>
    <col min="8715" max="8716" width="9.140625" customWidth="1"/>
    <col min="8954" max="8954" width="3.140625" customWidth="1"/>
    <col min="8955" max="8955" width="2.85546875" customWidth="1"/>
    <col min="8956" max="8956" width="3.28515625" customWidth="1"/>
    <col min="8957" max="8957" width="2.7109375" customWidth="1"/>
    <col min="8958" max="8958" width="29.85546875" customWidth="1"/>
    <col min="8959" max="8959" width="33.140625" customWidth="1"/>
    <col min="8960" max="8960" width="5.7109375" customWidth="1"/>
    <col min="8961" max="8961" width="3.85546875" customWidth="1"/>
    <col min="8962" max="8962" width="3.140625" customWidth="1"/>
    <col min="8963" max="8963" width="11" customWidth="1"/>
    <col min="8964" max="8964" width="6.5703125" customWidth="1"/>
    <col min="8965" max="8967" width="0" hidden="1" customWidth="1"/>
    <col min="8971" max="8972" width="9.140625" customWidth="1"/>
    <col min="9210" max="9210" width="3.140625" customWidth="1"/>
    <col min="9211" max="9211" width="2.85546875" customWidth="1"/>
    <col min="9212" max="9212" width="3.28515625" customWidth="1"/>
    <col min="9213" max="9213" width="2.7109375" customWidth="1"/>
    <col min="9214" max="9214" width="29.85546875" customWidth="1"/>
    <col min="9215" max="9215" width="33.140625" customWidth="1"/>
    <col min="9216" max="9216" width="5.7109375" customWidth="1"/>
    <col min="9217" max="9217" width="3.85546875" customWidth="1"/>
    <col min="9218" max="9218" width="3.140625" customWidth="1"/>
    <col min="9219" max="9219" width="11" customWidth="1"/>
    <col min="9220" max="9220" width="6.5703125" customWidth="1"/>
    <col min="9221" max="9223" width="0" hidden="1" customWidth="1"/>
    <col min="9227" max="9228" width="9.140625" customWidth="1"/>
    <col min="9466" max="9466" width="3.140625" customWidth="1"/>
    <col min="9467" max="9467" width="2.85546875" customWidth="1"/>
    <col min="9468" max="9468" width="3.28515625" customWidth="1"/>
    <col min="9469" max="9469" width="2.7109375" customWidth="1"/>
    <col min="9470" max="9470" width="29.85546875" customWidth="1"/>
    <col min="9471" max="9471" width="33.140625" customWidth="1"/>
    <col min="9472" max="9472" width="5.7109375" customWidth="1"/>
    <col min="9473" max="9473" width="3.85546875" customWidth="1"/>
    <col min="9474" max="9474" width="3.140625" customWidth="1"/>
    <col min="9475" max="9475" width="11" customWidth="1"/>
    <col min="9476" max="9476" width="6.5703125" customWidth="1"/>
    <col min="9477" max="9479" width="0" hidden="1" customWidth="1"/>
    <col min="9483" max="9484" width="9.140625" customWidth="1"/>
    <col min="9722" max="9722" width="3.140625" customWidth="1"/>
    <col min="9723" max="9723" width="2.85546875" customWidth="1"/>
    <col min="9724" max="9724" width="3.28515625" customWidth="1"/>
    <col min="9725" max="9725" width="2.7109375" customWidth="1"/>
    <col min="9726" max="9726" width="29.85546875" customWidth="1"/>
    <col min="9727" max="9727" width="33.140625" customWidth="1"/>
    <col min="9728" max="9728" width="5.7109375" customWidth="1"/>
    <col min="9729" max="9729" width="3.85546875" customWidth="1"/>
    <col min="9730" max="9730" width="3.140625" customWidth="1"/>
    <col min="9731" max="9731" width="11" customWidth="1"/>
    <col min="9732" max="9732" width="6.5703125" customWidth="1"/>
    <col min="9733" max="9735" width="0" hidden="1" customWidth="1"/>
    <col min="9739" max="9740" width="9.140625" customWidth="1"/>
    <col min="9978" max="9978" width="3.140625" customWidth="1"/>
    <col min="9979" max="9979" width="2.85546875" customWidth="1"/>
    <col min="9980" max="9980" width="3.28515625" customWidth="1"/>
    <col min="9981" max="9981" width="2.7109375" customWidth="1"/>
    <col min="9982" max="9982" width="29.85546875" customWidth="1"/>
    <col min="9983" max="9983" width="33.140625" customWidth="1"/>
    <col min="9984" max="9984" width="5.7109375" customWidth="1"/>
    <col min="9985" max="9985" width="3.85546875" customWidth="1"/>
    <col min="9986" max="9986" width="3.140625" customWidth="1"/>
    <col min="9987" max="9987" width="11" customWidth="1"/>
    <col min="9988" max="9988" width="6.5703125" customWidth="1"/>
    <col min="9989" max="9991" width="0" hidden="1" customWidth="1"/>
    <col min="9995" max="9996" width="9.140625" customWidth="1"/>
    <col min="10234" max="10234" width="3.140625" customWidth="1"/>
    <col min="10235" max="10235" width="2.85546875" customWidth="1"/>
    <col min="10236" max="10236" width="3.28515625" customWidth="1"/>
    <col min="10237" max="10237" width="2.7109375" customWidth="1"/>
    <col min="10238" max="10238" width="29.85546875" customWidth="1"/>
    <col min="10239" max="10239" width="33.140625" customWidth="1"/>
    <col min="10240" max="10240" width="5.7109375" customWidth="1"/>
    <col min="10241" max="10241" width="3.85546875" customWidth="1"/>
    <col min="10242" max="10242" width="3.140625" customWidth="1"/>
    <col min="10243" max="10243" width="11" customWidth="1"/>
    <col min="10244" max="10244" width="6.5703125" customWidth="1"/>
    <col min="10245" max="10247" width="0" hidden="1" customWidth="1"/>
    <col min="10251" max="10252" width="9.140625" customWidth="1"/>
    <col min="10490" max="10490" width="3.140625" customWidth="1"/>
    <col min="10491" max="10491" width="2.85546875" customWidth="1"/>
    <col min="10492" max="10492" width="3.28515625" customWidth="1"/>
    <col min="10493" max="10493" width="2.7109375" customWidth="1"/>
    <col min="10494" max="10494" width="29.85546875" customWidth="1"/>
    <col min="10495" max="10495" width="33.140625" customWidth="1"/>
    <col min="10496" max="10496" width="5.7109375" customWidth="1"/>
    <col min="10497" max="10497" width="3.85546875" customWidth="1"/>
    <col min="10498" max="10498" width="3.140625" customWidth="1"/>
    <col min="10499" max="10499" width="11" customWidth="1"/>
    <col min="10500" max="10500" width="6.5703125" customWidth="1"/>
    <col min="10501" max="10503" width="0" hidden="1" customWidth="1"/>
    <col min="10507" max="10508" width="9.140625" customWidth="1"/>
    <col min="10746" max="10746" width="3.140625" customWidth="1"/>
    <col min="10747" max="10747" width="2.85546875" customWidth="1"/>
    <col min="10748" max="10748" width="3.28515625" customWidth="1"/>
    <col min="10749" max="10749" width="2.7109375" customWidth="1"/>
    <col min="10750" max="10750" width="29.85546875" customWidth="1"/>
    <col min="10751" max="10751" width="33.140625" customWidth="1"/>
    <col min="10752" max="10752" width="5.7109375" customWidth="1"/>
    <col min="10753" max="10753" width="3.85546875" customWidth="1"/>
    <col min="10754" max="10754" width="3.140625" customWidth="1"/>
    <col min="10755" max="10755" width="11" customWidth="1"/>
    <col min="10756" max="10756" width="6.5703125" customWidth="1"/>
    <col min="10757" max="10759" width="0" hidden="1" customWidth="1"/>
    <col min="10763" max="10764" width="9.140625" customWidth="1"/>
    <col min="11002" max="11002" width="3.140625" customWidth="1"/>
    <col min="11003" max="11003" width="2.85546875" customWidth="1"/>
    <col min="11004" max="11004" width="3.28515625" customWidth="1"/>
    <col min="11005" max="11005" width="2.7109375" customWidth="1"/>
    <col min="11006" max="11006" width="29.85546875" customWidth="1"/>
    <col min="11007" max="11007" width="33.140625" customWidth="1"/>
    <col min="11008" max="11008" width="5.7109375" customWidth="1"/>
    <col min="11009" max="11009" width="3.85546875" customWidth="1"/>
    <col min="11010" max="11010" width="3.140625" customWidth="1"/>
    <col min="11011" max="11011" width="11" customWidth="1"/>
    <col min="11012" max="11012" width="6.5703125" customWidth="1"/>
    <col min="11013" max="11015" width="0" hidden="1" customWidth="1"/>
    <col min="11019" max="11020" width="9.140625" customWidth="1"/>
    <col min="11258" max="11258" width="3.140625" customWidth="1"/>
    <col min="11259" max="11259" width="2.85546875" customWidth="1"/>
    <col min="11260" max="11260" width="3.28515625" customWidth="1"/>
    <col min="11261" max="11261" width="2.7109375" customWidth="1"/>
    <col min="11262" max="11262" width="29.85546875" customWidth="1"/>
    <col min="11263" max="11263" width="33.140625" customWidth="1"/>
    <col min="11264" max="11264" width="5.7109375" customWidth="1"/>
    <col min="11265" max="11265" width="3.85546875" customWidth="1"/>
    <col min="11266" max="11266" width="3.140625" customWidth="1"/>
    <col min="11267" max="11267" width="11" customWidth="1"/>
    <col min="11268" max="11268" width="6.5703125" customWidth="1"/>
    <col min="11269" max="11271" width="0" hidden="1" customWidth="1"/>
    <col min="11275" max="11276" width="9.140625" customWidth="1"/>
    <col min="11514" max="11514" width="3.140625" customWidth="1"/>
    <col min="11515" max="11515" width="2.85546875" customWidth="1"/>
    <col min="11516" max="11516" width="3.28515625" customWidth="1"/>
    <col min="11517" max="11517" width="2.7109375" customWidth="1"/>
    <col min="11518" max="11518" width="29.85546875" customWidth="1"/>
    <col min="11519" max="11519" width="33.140625" customWidth="1"/>
    <col min="11520" max="11520" width="5.7109375" customWidth="1"/>
    <col min="11521" max="11521" width="3.85546875" customWidth="1"/>
    <col min="11522" max="11522" width="3.140625" customWidth="1"/>
    <col min="11523" max="11523" width="11" customWidth="1"/>
    <col min="11524" max="11524" width="6.5703125" customWidth="1"/>
    <col min="11525" max="11527" width="0" hidden="1" customWidth="1"/>
    <col min="11531" max="11532" width="9.140625" customWidth="1"/>
    <col min="11770" max="11770" width="3.140625" customWidth="1"/>
    <col min="11771" max="11771" width="2.85546875" customWidth="1"/>
    <col min="11772" max="11772" width="3.28515625" customWidth="1"/>
    <col min="11773" max="11773" width="2.7109375" customWidth="1"/>
    <col min="11774" max="11774" width="29.85546875" customWidth="1"/>
    <col min="11775" max="11775" width="33.140625" customWidth="1"/>
    <col min="11776" max="11776" width="5.7109375" customWidth="1"/>
    <col min="11777" max="11777" width="3.85546875" customWidth="1"/>
    <col min="11778" max="11778" width="3.140625" customWidth="1"/>
    <col min="11779" max="11779" width="11" customWidth="1"/>
    <col min="11780" max="11780" width="6.5703125" customWidth="1"/>
    <col min="11781" max="11783" width="0" hidden="1" customWidth="1"/>
    <col min="11787" max="11788" width="9.140625" customWidth="1"/>
    <col min="12026" max="12026" width="3.140625" customWidth="1"/>
    <col min="12027" max="12027" width="2.85546875" customWidth="1"/>
    <col min="12028" max="12028" width="3.28515625" customWidth="1"/>
    <col min="12029" max="12029" width="2.7109375" customWidth="1"/>
    <col min="12030" max="12030" width="29.85546875" customWidth="1"/>
    <col min="12031" max="12031" width="33.140625" customWidth="1"/>
    <col min="12032" max="12032" width="5.7109375" customWidth="1"/>
    <col min="12033" max="12033" width="3.85546875" customWidth="1"/>
    <col min="12034" max="12034" width="3.140625" customWidth="1"/>
    <col min="12035" max="12035" width="11" customWidth="1"/>
    <col min="12036" max="12036" width="6.5703125" customWidth="1"/>
    <col min="12037" max="12039" width="0" hidden="1" customWidth="1"/>
    <col min="12043" max="12044" width="9.140625" customWidth="1"/>
    <col min="12282" max="12282" width="3.140625" customWidth="1"/>
    <col min="12283" max="12283" width="2.85546875" customWidth="1"/>
    <col min="12284" max="12284" width="3.28515625" customWidth="1"/>
    <col min="12285" max="12285" width="2.7109375" customWidth="1"/>
    <col min="12286" max="12286" width="29.85546875" customWidth="1"/>
    <col min="12287" max="12287" width="33.140625" customWidth="1"/>
    <col min="12288" max="12288" width="5.7109375" customWidth="1"/>
    <col min="12289" max="12289" width="3.85546875" customWidth="1"/>
    <col min="12290" max="12290" width="3.140625" customWidth="1"/>
    <col min="12291" max="12291" width="11" customWidth="1"/>
    <col min="12292" max="12292" width="6.5703125" customWidth="1"/>
    <col min="12293" max="12295" width="0" hidden="1" customWidth="1"/>
    <col min="12299" max="12300" width="9.140625" customWidth="1"/>
    <col min="12538" max="12538" width="3.140625" customWidth="1"/>
    <col min="12539" max="12539" width="2.85546875" customWidth="1"/>
    <col min="12540" max="12540" width="3.28515625" customWidth="1"/>
    <col min="12541" max="12541" width="2.7109375" customWidth="1"/>
    <col min="12542" max="12542" width="29.85546875" customWidth="1"/>
    <col min="12543" max="12543" width="33.140625" customWidth="1"/>
    <col min="12544" max="12544" width="5.7109375" customWidth="1"/>
    <col min="12545" max="12545" width="3.85546875" customWidth="1"/>
    <col min="12546" max="12546" width="3.140625" customWidth="1"/>
    <col min="12547" max="12547" width="11" customWidth="1"/>
    <col min="12548" max="12548" width="6.5703125" customWidth="1"/>
    <col min="12549" max="12551" width="0" hidden="1" customWidth="1"/>
    <col min="12555" max="12556" width="9.140625" customWidth="1"/>
    <col min="12794" max="12794" width="3.140625" customWidth="1"/>
    <col min="12795" max="12795" width="2.85546875" customWidth="1"/>
    <col min="12796" max="12796" width="3.28515625" customWidth="1"/>
    <col min="12797" max="12797" width="2.7109375" customWidth="1"/>
    <col min="12798" max="12798" width="29.85546875" customWidth="1"/>
    <col min="12799" max="12799" width="33.140625" customWidth="1"/>
    <col min="12800" max="12800" width="5.7109375" customWidth="1"/>
    <col min="12801" max="12801" width="3.85546875" customWidth="1"/>
    <col min="12802" max="12802" width="3.140625" customWidth="1"/>
    <col min="12803" max="12803" width="11" customWidth="1"/>
    <col min="12804" max="12804" width="6.5703125" customWidth="1"/>
    <col min="12805" max="12807" width="0" hidden="1" customWidth="1"/>
    <col min="12811" max="12812" width="9.140625" customWidth="1"/>
    <col min="13050" max="13050" width="3.140625" customWidth="1"/>
    <col min="13051" max="13051" width="2.85546875" customWidth="1"/>
    <col min="13052" max="13052" width="3.28515625" customWidth="1"/>
    <col min="13053" max="13053" width="2.7109375" customWidth="1"/>
    <col min="13054" max="13054" width="29.85546875" customWidth="1"/>
    <col min="13055" max="13055" width="33.140625" customWidth="1"/>
    <col min="13056" max="13056" width="5.7109375" customWidth="1"/>
    <col min="13057" max="13057" width="3.85546875" customWidth="1"/>
    <col min="13058" max="13058" width="3.140625" customWidth="1"/>
    <col min="13059" max="13059" width="11" customWidth="1"/>
    <col min="13060" max="13060" width="6.5703125" customWidth="1"/>
    <col min="13061" max="13063" width="0" hidden="1" customWidth="1"/>
    <col min="13067" max="13068" width="9.140625" customWidth="1"/>
    <col min="13306" max="13306" width="3.140625" customWidth="1"/>
    <col min="13307" max="13307" width="2.85546875" customWidth="1"/>
    <col min="13308" max="13308" width="3.28515625" customWidth="1"/>
    <col min="13309" max="13309" width="2.7109375" customWidth="1"/>
    <col min="13310" max="13310" width="29.85546875" customWidth="1"/>
    <col min="13311" max="13311" width="33.140625" customWidth="1"/>
    <col min="13312" max="13312" width="5.7109375" customWidth="1"/>
    <col min="13313" max="13313" width="3.85546875" customWidth="1"/>
    <col min="13314" max="13314" width="3.140625" customWidth="1"/>
    <col min="13315" max="13315" width="11" customWidth="1"/>
    <col min="13316" max="13316" width="6.5703125" customWidth="1"/>
    <col min="13317" max="13319" width="0" hidden="1" customWidth="1"/>
    <col min="13323" max="13324" width="9.140625" customWidth="1"/>
    <col min="13562" max="13562" width="3.140625" customWidth="1"/>
    <col min="13563" max="13563" width="2.85546875" customWidth="1"/>
    <col min="13564" max="13564" width="3.28515625" customWidth="1"/>
    <col min="13565" max="13565" width="2.7109375" customWidth="1"/>
    <col min="13566" max="13566" width="29.85546875" customWidth="1"/>
    <col min="13567" max="13567" width="33.140625" customWidth="1"/>
    <col min="13568" max="13568" width="5.7109375" customWidth="1"/>
    <col min="13569" max="13569" width="3.85546875" customWidth="1"/>
    <col min="13570" max="13570" width="3.140625" customWidth="1"/>
    <col min="13571" max="13571" width="11" customWidth="1"/>
    <col min="13572" max="13572" width="6.5703125" customWidth="1"/>
    <col min="13573" max="13575" width="0" hidden="1" customWidth="1"/>
    <col min="13579" max="13580" width="9.140625" customWidth="1"/>
    <col min="13818" max="13818" width="3.140625" customWidth="1"/>
    <col min="13819" max="13819" width="2.85546875" customWidth="1"/>
    <col min="13820" max="13820" width="3.28515625" customWidth="1"/>
    <col min="13821" max="13821" width="2.7109375" customWidth="1"/>
    <col min="13822" max="13822" width="29.85546875" customWidth="1"/>
    <col min="13823" max="13823" width="33.140625" customWidth="1"/>
    <col min="13824" max="13824" width="5.7109375" customWidth="1"/>
    <col min="13825" max="13825" width="3.85546875" customWidth="1"/>
    <col min="13826" max="13826" width="3.140625" customWidth="1"/>
    <col min="13827" max="13827" width="11" customWidth="1"/>
    <col min="13828" max="13828" width="6.5703125" customWidth="1"/>
    <col min="13829" max="13831" width="0" hidden="1" customWidth="1"/>
    <col min="13835" max="13836" width="9.140625" customWidth="1"/>
    <col min="14074" max="14074" width="3.140625" customWidth="1"/>
    <col min="14075" max="14075" width="2.85546875" customWidth="1"/>
    <col min="14076" max="14076" width="3.28515625" customWidth="1"/>
    <col min="14077" max="14077" width="2.7109375" customWidth="1"/>
    <col min="14078" max="14078" width="29.85546875" customWidth="1"/>
    <col min="14079" max="14079" width="33.140625" customWidth="1"/>
    <col min="14080" max="14080" width="5.7109375" customWidth="1"/>
    <col min="14081" max="14081" width="3.85546875" customWidth="1"/>
    <col min="14082" max="14082" width="3.140625" customWidth="1"/>
    <col min="14083" max="14083" width="11" customWidth="1"/>
    <col min="14084" max="14084" width="6.5703125" customWidth="1"/>
    <col min="14085" max="14087" width="0" hidden="1" customWidth="1"/>
    <col min="14091" max="14092" width="9.140625" customWidth="1"/>
    <col min="14330" max="14330" width="3.140625" customWidth="1"/>
    <col min="14331" max="14331" width="2.85546875" customWidth="1"/>
    <col min="14332" max="14332" width="3.28515625" customWidth="1"/>
    <col min="14333" max="14333" width="2.7109375" customWidth="1"/>
    <col min="14334" max="14334" width="29.85546875" customWidth="1"/>
    <col min="14335" max="14335" width="33.140625" customWidth="1"/>
    <col min="14336" max="14336" width="5.7109375" customWidth="1"/>
    <col min="14337" max="14337" width="3.85546875" customWidth="1"/>
    <col min="14338" max="14338" width="3.140625" customWidth="1"/>
    <col min="14339" max="14339" width="11" customWidth="1"/>
    <col min="14340" max="14340" width="6.5703125" customWidth="1"/>
    <col min="14341" max="14343" width="0" hidden="1" customWidth="1"/>
    <col min="14347" max="14348" width="9.140625" customWidth="1"/>
    <col min="14586" max="14586" width="3.140625" customWidth="1"/>
    <col min="14587" max="14587" width="2.85546875" customWidth="1"/>
    <col min="14588" max="14588" width="3.28515625" customWidth="1"/>
    <col min="14589" max="14589" width="2.7109375" customWidth="1"/>
    <col min="14590" max="14590" width="29.85546875" customWidth="1"/>
    <col min="14591" max="14591" width="33.140625" customWidth="1"/>
    <col min="14592" max="14592" width="5.7109375" customWidth="1"/>
    <col min="14593" max="14593" width="3.85546875" customWidth="1"/>
    <col min="14594" max="14594" width="3.140625" customWidth="1"/>
    <col min="14595" max="14595" width="11" customWidth="1"/>
    <col min="14596" max="14596" width="6.5703125" customWidth="1"/>
    <col min="14597" max="14599" width="0" hidden="1" customWidth="1"/>
    <col min="14603" max="14604" width="9.140625" customWidth="1"/>
    <col min="14842" max="14842" width="3.140625" customWidth="1"/>
    <col min="14843" max="14843" width="2.85546875" customWidth="1"/>
    <col min="14844" max="14844" width="3.28515625" customWidth="1"/>
    <col min="14845" max="14845" width="2.7109375" customWidth="1"/>
    <col min="14846" max="14846" width="29.85546875" customWidth="1"/>
    <col min="14847" max="14847" width="33.140625" customWidth="1"/>
    <col min="14848" max="14848" width="5.7109375" customWidth="1"/>
    <col min="14849" max="14849" width="3.85546875" customWidth="1"/>
    <col min="14850" max="14850" width="3.140625" customWidth="1"/>
    <col min="14851" max="14851" width="11" customWidth="1"/>
    <col min="14852" max="14852" width="6.5703125" customWidth="1"/>
    <col min="14853" max="14855" width="0" hidden="1" customWidth="1"/>
    <col min="14859" max="14860" width="9.140625" customWidth="1"/>
    <col min="15098" max="15098" width="3.140625" customWidth="1"/>
    <col min="15099" max="15099" width="2.85546875" customWidth="1"/>
    <col min="15100" max="15100" width="3.28515625" customWidth="1"/>
    <col min="15101" max="15101" width="2.7109375" customWidth="1"/>
    <col min="15102" max="15102" width="29.85546875" customWidth="1"/>
    <col min="15103" max="15103" width="33.140625" customWidth="1"/>
    <col min="15104" max="15104" width="5.7109375" customWidth="1"/>
    <col min="15105" max="15105" width="3.85546875" customWidth="1"/>
    <col min="15106" max="15106" width="3.140625" customWidth="1"/>
    <col min="15107" max="15107" width="11" customWidth="1"/>
    <col min="15108" max="15108" width="6.5703125" customWidth="1"/>
    <col min="15109" max="15111" width="0" hidden="1" customWidth="1"/>
    <col min="15115" max="15116" width="9.140625" customWidth="1"/>
    <col min="15354" max="15354" width="3.140625" customWidth="1"/>
    <col min="15355" max="15355" width="2.85546875" customWidth="1"/>
    <col min="15356" max="15356" width="3.28515625" customWidth="1"/>
    <col min="15357" max="15357" width="2.7109375" customWidth="1"/>
    <col min="15358" max="15358" width="29.85546875" customWidth="1"/>
    <col min="15359" max="15359" width="33.140625" customWidth="1"/>
    <col min="15360" max="15360" width="5.7109375" customWidth="1"/>
    <col min="15361" max="15361" width="3.85546875" customWidth="1"/>
    <col min="15362" max="15362" width="3.140625" customWidth="1"/>
    <col min="15363" max="15363" width="11" customWidth="1"/>
    <col min="15364" max="15364" width="6.5703125" customWidth="1"/>
    <col min="15365" max="15367" width="0" hidden="1" customWidth="1"/>
    <col min="15371" max="15372" width="9.140625" customWidth="1"/>
    <col min="15610" max="15610" width="3.140625" customWidth="1"/>
    <col min="15611" max="15611" width="2.85546875" customWidth="1"/>
    <col min="15612" max="15612" width="3.28515625" customWidth="1"/>
    <col min="15613" max="15613" width="2.7109375" customWidth="1"/>
    <col min="15614" max="15614" width="29.85546875" customWidth="1"/>
    <col min="15615" max="15615" width="33.140625" customWidth="1"/>
    <col min="15616" max="15616" width="5.7109375" customWidth="1"/>
    <col min="15617" max="15617" width="3.85546875" customWidth="1"/>
    <col min="15618" max="15618" width="3.140625" customWidth="1"/>
    <col min="15619" max="15619" width="11" customWidth="1"/>
    <col min="15620" max="15620" width="6.5703125" customWidth="1"/>
    <col min="15621" max="15623" width="0" hidden="1" customWidth="1"/>
    <col min="15627" max="15628" width="9.140625" customWidth="1"/>
    <col min="15866" max="15866" width="3.140625" customWidth="1"/>
    <col min="15867" max="15867" width="2.85546875" customWidth="1"/>
    <col min="15868" max="15868" width="3.28515625" customWidth="1"/>
    <col min="15869" max="15869" width="2.7109375" customWidth="1"/>
    <col min="15870" max="15870" width="29.85546875" customWidth="1"/>
    <col min="15871" max="15871" width="33.140625" customWidth="1"/>
    <col min="15872" max="15872" width="5.7109375" customWidth="1"/>
    <col min="15873" max="15873" width="3.85546875" customWidth="1"/>
    <col min="15874" max="15874" width="3.140625" customWidth="1"/>
    <col min="15875" max="15875" width="11" customWidth="1"/>
    <col min="15876" max="15876" width="6.5703125" customWidth="1"/>
    <col min="15877" max="15879" width="0" hidden="1" customWidth="1"/>
    <col min="15883" max="15884" width="9.140625" customWidth="1"/>
    <col min="16122" max="16122" width="3.140625" customWidth="1"/>
    <col min="16123" max="16123" width="2.85546875" customWidth="1"/>
    <col min="16124" max="16124" width="3.28515625" customWidth="1"/>
    <col min="16125" max="16125" width="2.7109375" customWidth="1"/>
    <col min="16126" max="16126" width="29.85546875" customWidth="1"/>
    <col min="16127" max="16127" width="33.140625" customWidth="1"/>
    <col min="16128" max="16128" width="5.7109375" customWidth="1"/>
    <col min="16129" max="16129" width="3.85546875" customWidth="1"/>
    <col min="16130" max="16130" width="3.140625" customWidth="1"/>
    <col min="16131" max="16131" width="11" customWidth="1"/>
    <col min="16132" max="16132" width="6.5703125" customWidth="1"/>
    <col min="16133" max="16135" width="0" hidden="1" customWidth="1"/>
    <col min="16139" max="16140" width="9.140625" customWidth="1"/>
  </cols>
  <sheetData>
    <row r="1" spans="1:17" x14ac:dyDescent="0.2">
      <c r="A1" s="3"/>
      <c r="B1" s="3"/>
      <c r="C1" s="3"/>
      <c r="D1" s="3"/>
      <c r="E1" s="3"/>
      <c r="F1" s="3"/>
      <c r="G1" s="406"/>
      <c r="H1" s="406"/>
      <c r="I1" s="406"/>
      <c r="J1" s="3"/>
      <c r="K1" s="3"/>
      <c r="L1" s="407" t="s">
        <v>458</v>
      </c>
      <c r="M1" s="407"/>
      <c r="N1" s="407"/>
      <c r="O1" s="407"/>
    </row>
    <row r="2" spans="1:17" x14ac:dyDescent="0.2">
      <c r="A2" s="3"/>
      <c r="B2" s="3"/>
      <c r="C2" s="3"/>
      <c r="D2" s="3"/>
      <c r="E2" s="3"/>
      <c r="F2" s="3"/>
      <c r="G2" s="406"/>
      <c r="H2" s="406"/>
      <c r="I2" s="406"/>
      <c r="J2" s="3"/>
      <c r="K2" s="3"/>
      <c r="L2" s="407"/>
      <c r="M2" s="407"/>
      <c r="N2" s="407"/>
      <c r="O2" s="407"/>
    </row>
    <row r="3" spans="1:17" x14ac:dyDescent="0.2">
      <c r="A3" s="3"/>
      <c r="B3" s="3"/>
      <c r="C3" s="3"/>
      <c r="D3" s="3"/>
      <c r="E3" s="3"/>
      <c r="F3" s="3"/>
      <c r="G3" s="406"/>
      <c r="H3" s="406"/>
      <c r="I3" s="406"/>
      <c r="J3" s="3"/>
      <c r="K3" s="3"/>
      <c r="L3" s="407"/>
      <c r="M3" s="407"/>
      <c r="N3" s="407"/>
      <c r="O3" s="407"/>
    </row>
    <row r="4" spans="1:17" x14ac:dyDescent="0.2">
      <c r="A4" s="3"/>
      <c r="B4" s="3"/>
      <c r="C4" s="3"/>
      <c r="D4" s="3"/>
      <c r="E4" s="3"/>
      <c r="F4" s="3"/>
      <c r="G4" s="406"/>
      <c r="H4" s="406"/>
      <c r="I4" s="406"/>
      <c r="J4" s="3"/>
      <c r="K4" s="3"/>
      <c r="L4" s="407"/>
      <c r="M4" s="407"/>
      <c r="N4" s="407"/>
      <c r="O4" s="407"/>
    </row>
    <row r="5" spans="1:17" x14ac:dyDescent="0.2">
      <c r="A5" s="3"/>
      <c r="B5" s="3"/>
      <c r="C5" s="3"/>
      <c r="D5" s="4"/>
      <c r="E5" s="4"/>
      <c r="F5" s="4"/>
      <c r="G5" s="410"/>
      <c r="H5" s="410"/>
      <c r="I5" s="410"/>
      <c r="J5" s="4"/>
      <c r="K5" s="4"/>
      <c r="L5" s="407"/>
      <c r="M5" s="407"/>
      <c r="N5" s="407"/>
      <c r="O5" s="407"/>
    </row>
    <row r="6" spans="1:17" x14ac:dyDescent="0.2">
      <c r="A6" s="3"/>
      <c r="B6" s="3"/>
      <c r="C6" s="3"/>
      <c r="D6" s="4"/>
      <c r="E6" s="4"/>
      <c r="F6" s="4"/>
      <c r="G6" s="410"/>
      <c r="H6" s="410"/>
      <c r="I6" s="410"/>
      <c r="J6" s="4"/>
      <c r="K6" s="4"/>
      <c r="L6" s="407"/>
      <c r="M6" s="407"/>
      <c r="N6" s="407"/>
      <c r="O6" s="407"/>
    </row>
    <row r="7" spans="1:17" x14ac:dyDescent="0.2">
      <c r="A7" s="411" t="s">
        <v>459</v>
      </c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</row>
    <row r="8" spans="1:17" ht="26.25" customHeight="1" x14ac:dyDescent="0.2">
      <c r="A8" s="360" t="s">
        <v>45</v>
      </c>
      <c r="B8" s="360"/>
      <c r="C8" s="360"/>
      <c r="D8" s="360"/>
      <c r="E8" s="360" t="s">
        <v>69</v>
      </c>
      <c r="F8" s="360" t="s">
        <v>70</v>
      </c>
      <c r="G8" s="360" t="s">
        <v>71</v>
      </c>
      <c r="H8" s="360"/>
      <c r="I8" s="360"/>
      <c r="J8" s="360"/>
      <c r="K8" s="360"/>
      <c r="L8" s="412" t="s">
        <v>460</v>
      </c>
      <c r="M8" s="413"/>
      <c r="N8" s="413"/>
      <c r="O8" s="413"/>
      <c r="P8" s="413"/>
      <c r="Q8" s="414"/>
    </row>
    <row r="9" spans="1:17" ht="56.25" x14ac:dyDescent="0.2">
      <c r="A9" s="238" t="s">
        <v>60</v>
      </c>
      <c r="B9" s="238" t="s">
        <v>51</v>
      </c>
      <c r="C9" s="238" t="s">
        <v>55</v>
      </c>
      <c r="D9" s="238" t="s">
        <v>56</v>
      </c>
      <c r="E9" s="361" t="s">
        <v>64</v>
      </c>
      <c r="F9" s="360"/>
      <c r="G9" s="415" t="s">
        <v>72</v>
      </c>
      <c r="H9" s="415" t="s">
        <v>73</v>
      </c>
      <c r="I9" s="415" t="s">
        <v>74</v>
      </c>
      <c r="J9" s="238" t="s">
        <v>75</v>
      </c>
      <c r="K9" s="238" t="s">
        <v>76</v>
      </c>
      <c r="L9" s="238" t="s">
        <v>461</v>
      </c>
      <c r="M9" s="238" t="s">
        <v>462</v>
      </c>
      <c r="N9" s="416" t="s">
        <v>463</v>
      </c>
      <c r="O9" s="417" t="s">
        <v>464</v>
      </c>
      <c r="P9" s="418" t="s">
        <v>465</v>
      </c>
      <c r="Q9" s="418" t="s">
        <v>466</v>
      </c>
    </row>
    <row r="10" spans="1:17" x14ac:dyDescent="0.2">
      <c r="A10" s="419" t="s">
        <v>101</v>
      </c>
      <c r="B10" s="420"/>
      <c r="C10" s="420"/>
      <c r="D10" s="420"/>
      <c r="E10" s="420" t="s">
        <v>102</v>
      </c>
      <c r="F10" s="421" t="s">
        <v>77</v>
      </c>
      <c r="G10" s="422"/>
      <c r="H10" s="422"/>
      <c r="I10" s="422"/>
      <c r="J10" s="423"/>
      <c r="K10" s="424"/>
      <c r="L10" s="425" t="e">
        <f>L15+L35+#REF!</f>
        <v>#REF!</v>
      </c>
      <c r="M10" s="425" t="e">
        <f>M15+M35+#REF!</f>
        <v>#REF!</v>
      </c>
      <c r="N10" s="425" t="e">
        <f>N15+N35+#REF!</f>
        <v>#REF!</v>
      </c>
      <c r="O10" s="426">
        <v>7609.9</v>
      </c>
      <c r="P10" s="427">
        <v>7021.2</v>
      </c>
      <c r="Q10" s="428">
        <f>P10/O10</f>
        <v>0.92264024494408603</v>
      </c>
    </row>
    <row r="11" spans="1:17" ht="42" x14ac:dyDescent="0.2">
      <c r="A11" s="429"/>
      <c r="B11" s="430"/>
      <c r="C11" s="420"/>
      <c r="D11" s="420"/>
      <c r="E11" s="420"/>
      <c r="F11" s="431" t="s">
        <v>467</v>
      </c>
      <c r="G11" s="432" t="s">
        <v>346</v>
      </c>
      <c r="H11" s="432"/>
      <c r="I11" s="432"/>
      <c r="J11" s="433"/>
      <c r="K11" s="434"/>
      <c r="L11" s="435" t="e">
        <f>L16+L36+#REF!+L12-L13</f>
        <v>#REF!</v>
      </c>
      <c r="M11" s="435" t="e">
        <f>M16+M36+#REF!+M12-M12</f>
        <v>#REF!</v>
      </c>
      <c r="N11" s="435" t="e">
        <f>N16+N36+#REF!+N12-N12</f>
        <v>#REF!</v>
      </c>
      <c r="O11" s="436">
        <v>6295</v>
      </c>
      <c r="P11" s="437">
        <v>5708.3</v>
      </c>
      <c r="Q11" s="438">
        <f t="shared" ref="Q11:Q53" si="0">P11/O11</f>
        <v>0.90679904686258939</v>
      </c>
    </row>
    <row r="12" spans="1:17" ht="42" x14ac:dyDescent="0.2">
      <c r="A12" s="439"/>
      <c r="B12" s="440"/>
      <c r="C12" s="441"/>
      <c r="D12" s="441"/>
      <c r="E12" s="441"/>
      <c r="F12" s="431" t="s">
        <v>468</v>
      </c>
      <c r="G12" s="432" t="s">
        <v>469</v>
      </c>
      <c r="H12" s="432"/>
      <c r="I12" s="432"/>
      <c r="J12" s="433"/>
      <c r="K12" s="434"/>
      <c r="L12" s="442" t="e">
        <f>#REF!+#REF!</f>
        <v>#REF!</v>
      </c>
      <c r="M12" s="442" t="e">
        <f>#REF!+#REF!</f>
        <v>#REF!</v>
      </c>
      <c r="N12" s="442" t="e">
        <f>#REF!+#REF!</f>
        <v>#REF!</v>
      </c>
      <c r="O12" s="417">
        <v>0</v>
      </c>
      <c r="P12" s="437"/>
      <c r="Q12" s="443" t="e">
        <f t="shared" si="0"/>
        <v>#DIV/0!</v>
      </c>
    </row>
    <row r="13" spans="1:17" ht="52.5" x14ac:dyDescent="0.2">
      <c r="A13" s="439"/>
      <c r="B13" s="440"/>
      <c r="C13" s="441"/>
      <c r="D13" s="441"/>
      <c r="E13" s="441"/>
      <c r="F13" s="431" t="s">
        <v>470</v>
      </c>
      <c r="G13" s="432" t="s">
        <v>347</v>
      </c>
      <c r="H13" s="432"/>
      <c r="I13" s="432"/>
      <c r="J13" s="433"/>
      <c r="K13" s="434"/>
      <c r="L13" s="442" t="e">
        <f>#REF!</f>
        <v>#REF!</v>
      </c>
      <c r="M13" s="442" t="e">
        <f>#REF!</f>
        <v>#REF!</v>
      </c>
      <c r="N13" s="442" t="e">
        <f>#REF!</f>
        <v>#REF!</v>
      </c>
      <c r="O13" s="436">
        <v>682.9</v>
      </c>
      <c r="P13" s="437">
        <v>683</v>
      </c>
      <c r="Q13" s="444">
        <f t="shared" si="0"/>
        <v>1.0001464343242057</v>
      </c>
    </row>
    <row r="14" spans="1:17" ht="42" x14ac:dyDescent="0.2">
      <c r="A14" s="439"/>
      <c r="B14" s="440"/>
      <c r="C14" s="441"/>
      <c r="D14" s="441"/>
      <c r="E14" s="441"/>
      <c r="F14" s="431" t="s">
        <v>471</v>
      </c>
      <c r="G14" s="432" t="s">
        <v>272</v>
      </c>
      <c r="H14" s="432"/>
      <c r="I14" s="432"/>
      <c r="J14" s="433"/>
      <c r="K14" s="434"/>
      <c r="L14" s="442"/>
      <c r="M14" s="442"/>
      <c r="N14" s="442"/>
      <c r="O14" s="417">
        <v>630</v>
      </c>
      <c r="P14" s="437">
        <v>630</v>
      </c>
      <c r="Q14" s="443">
        <f t="shared" si="0"/>
        <v>1</v>
      </c>
    </row>
    <row r="15" spans="1:17" x14ac:dyDescent="0.2">
      <c r="A15" s="445" t="s">
        <v>101</v>
      </c>
      <c r="B15" s="445" t="s">
        <v>92</v>
      </c>
      <c r="C15" s="446"/>
      <c r="D15" s="446"/>
      <c r="E15" s="446" t="s">
        <v>103</v>
      </c>
      <c r="F15" s="447" t="s">
        <v>472</v>
      </c>
      <c r="G15" s="448"/>
      <c r="H15" s="448"/>
      <c r="I15" s="448"/>
      <c r="J15" s="449"/>
      <c r="K15" s="450"/>
      <c r="L15" s="451" t="e">
        <f>L16+L18</f>
        <v>#REF!</v>
      </c>
      <c r="M15" s="451" t="e">
        <f>M16+M18</f>
        <v>#REF!</v>
      </c>
      <c r="N15" s="451" t="e">
        <f>N16+N18</f>
        <v>#REF!</v>
      </c>
      <c r="O15" s="452">
        <f>O16+O19</f>
        <v>6903</v>
      </c>
      <c r="P15" s="453">
        <v>6277.3</v>
      </c>
      <c r="Q15" s="454">
        <f t="shared" si="0"/>
        <v>0.90935825003621618</v>
      </c>
    </row>
    <row r="16" spans="1:17" ht="42" x14ac:dyDescent="0.2">
      <c r="A16" s="455"/>
      <c r="B16" s="455"/>
      <c r="C16" s="456"/>
      <c r="D16" s="456"/>
      <c r="E16" s="456"/>
      <c r="F16" s="431" t="s">
        <v>467</v>
      </c>
      <c r="G16" s="432" t="s">
        <v>346</v>
      </c>
      <c r="H16" s="432"/>
      <c r="I16" s="432"/>
      <c r="J16" s="457"/>
      <c r="K16" s="458"/>
      <c r="L16" s="459" t="e">
        <f>L20+#REF!+#REF!+#REF!-#REF!</f>
        <v>#REF!</v>
      </c>
      <c r="M16" s="459" t="e">
        <f>M20+#REF!+#REF!+#REF!+#REF!-#REF!</f>
        <v>#REF!</v>
      </c>
      <c r="N16" s="459" t="e">
        <f>N20+#REF!+#REF!+#REF!-#REF!</f>
        <v>#REF!</v>
      </c>
      <c r="O16" s="417">
        <v>6273</v>
      </c>
      <c r="P16" s="437">
        <v>5647.3</v>
      </c>
      <c r="Q16" s="438">
        <f t="shared" si="0"/>
        <v>0.90025506137414313</v>
      </c>
    </row>
    <row r="17" spans="1:17" ht="42" x14ac:dyDescent="0.2">
      <c r="A17" s="455"/>
      <c r="B17" s="455"/>
      <c r="C17" s="456"/>
      <c r="D17" s="456"/>
      <c r="E17" s="456"/>
      <c r="F17" s="431" t="s">
        <v>468</v>
      </c>
      <c r="G17" s="432" t="s">
        <v>469</v>
      </c>
      <c r="H17" s="432"/>
      <c r="I17" s="432"/>
      <c r="J17" s="457"/>
      <c r="K17" s="458"/>
      <c r="L17" s="459"/>
      <c r="M17" s="459"/>
      <c r="N17" s="459"/>
      <c r="O17" s="417">
        <v>0</v>
      </c>
      <c r="P17" s="437"/>
      <c r="Q17" s="443" t="e">
        <f t="shared" si="0"/>
        <v>#DIV/0!</v>
      </c>
    </row>
    <row r="18" spans="1:17" ht="52.5" x14ac:dyDescent="0.2">
      <c r="A18" s="460"/>
      <c r="B18" s="460"/>
      <c r="C18" s="461"/>
      <c r="D18" s="461"/>
      <c r="E18" s="456"/>
      <c r="F18" s="431" t="s">
        <v>470</v>
      </c>
      <c r="G18" s="432" t="s">
        <v>347</v>
      </c>
      <c r="H18" s="432"/>
      <c r="I18" s="432"/>
      <c r="J18" s="457"/>
      <c r="K18" s="458"/>
      <c r="L18" s="459" t="e">
        <f>#REF!</f>
        <v>#REF!</v>
      </c>
      <c r="M18" s="459" t="e">
        <f>#REF!</f>
        <v>#REF!</v>
      </c>
      <c r="N18" s="459" t="e">
        <f>#REF!</f>
        <v>#REF!</v>
      </c>
      <c r="O18" s="417">
        <v>0</v>
      </c>
      <c r="P18" s="437"/>
      <c r="Q18" s="443" t="e">
        <f t="shared" si="0"/>
        <v>#DIV/0!</v>
      </c>
    </row>
    <row r="19" spans="1:17" ht="42" x14ac:dyDescent="0.2">
      <c r="A19" s="462"/>
      <c r="B19" s="462"/>
      <c r="C19" s="463"/>
      <c r="D19" s="463"/>
      <c r="E19" s="461"/>
      <c r="F19" s="431" t="s">
        <v>471</v>
      </c>
      <c r="G19" s="464" t="s">
        <v>272</v>
      </c>
      <c r="H19" s="464"/>
      <c r="I19" s="464"/>
      <c r="J19" s="147"/>
      <c r="K19" s="465">
        <v>244</v>
      </c>
      <c r="L19" s="459"/>
      <c r="M19" s="459"/>
      <c r="N19" s="459"/>
      <c r="O19" s="417">
        <v>630</v>
      </c>
      <c r="P19" s="437">
        <v>630</v>
      </c>
      <c r="Q19" s="443">
        <f t="shared" si="0"/>
        <v>1</v>
      </c>
    </row>
    <row r="20" spans="1:17" x14ac:dyDescent="0.2">
      <c r="A20" s="466" t="s">
        <v>101</v>
      </c>
      <c r="B20" s="466" t="s">
        <v>92</v>
      </c>
      <c r="C20" s="467" t="s">
        <v>57</v>
      </c>
      <c r="D20" s="468">
        <v>1</v>
      </c>
      <c r="E20" s="469" t="s">
        <v>473</v>
      </c>
      <c r="F20" s="470" t="s">
        <v>474</v>
      </c>
      <c r="G20" s="471"/>
      <c r="H20" s="471"/>
      <c r="I20" s="471"/>
      <c r="J20" s="472"/>
      <c r="K20" s="472"/>
      <c r="L20" s="473">
        <f>SUM(L21:L28)</f>
        <v>0</v>
      </c>
      <c r="M20" s="473">
        <f>SUM(M21:M28)</f>
        <v>1.4</v>
      </c>
      <c r="N20" s="473">
        <f>SUM(N21:N28)</f>
        <v>0</v>
      </c>
      <c r="O20" s="474">
        <f>O21+O22+O23+O26+O27+O33+O34+O29</f>
        <v>6903</v>
      </c>
      <c r="P20" s="475">
        <v>6277.3</v>
      </c>
      <c r="Q20" s="476">
        <f t="shared" si="0"/>
        <v>0.90935825003621618</v>
      </c>
    </row>
    <row r="21" spans="1:17" x14ac:dyDescent="0.2">
      <c r="A21" s="477"/>
      <c r="B21" s="477"/>
      <c r="C21" s="478"/>
      <c r="D21" s="479"/>
      <c r="E21" s="480"/>
      <c r="F21" s="481" t="s">
        <v>467</v>
      </c>
      <c r="G21" s="482" t="s">
        <v>346</v>
      </c>
      <c r="H21" s="482" t="s">
        <v>177</v>
      </c>
      <c r="I21" s="482" t="s">
        <v>15</v>
      </c>
      <c r="J21" s="483" t="s">
        <v>273</v>
      </c>
      <c r="K21" s="483" t="s">
        <v>475</v>
      </c>
      <c r="L21" s="484">
        <v>0</v>
      </c>
      <c r="M21" s="484">
        <v>0</v>
      </c>
      <c r="N21" s="484">
        <v>0</v>
      </c>
      <c r="O21" s="485">
        <v>223.9</v>
      </c>
      <c r="P21" s="437">
        <v>223.9</v>
      </c>
      <c r="Q21" s="443">
        <f t="shared" si="0"/>
        <v>1</v>
      </c>
    </row>
    <row r="22" spans="1:17" x14ac:dyDescent="0.2">
      <c r="A22" s="477"/>
      <c r="B22" s="477"/>
      <c r="C22" s="478"/>
      <c r="D22" s="479"/>
      <c r="E22" s="480"/>
      <c r="F22" s="486"/>
      <c r="G22" s="482" t="s">
        <v>346</v>
      </c>
      <c r="H22" s="482" t="s">
        <v>177</v>
      </c>
      <c r="I22" s="482" t="s">
        <v>15</v>
      </c>
      <c r="J22" s="483" t="s">
        <v>273</v>
      </c>
      <c r="K22" s="483" t="s">
        <v>281</v>
      </c>
      <c r="L22" s="484"/>
      <c r="M22" s="484"/>
      <c r="N22" s="484"/>
      <c r="O22" s="485"/>
      <c r="P22" s="437"/>
      <c r="Q22" s="443"/>
    </row>
    <row r="23" spans="1:17" x14ac:dyDescent="0.2">
      <c r="A23" s="477"/>
      <c r="B23" s="477"/>
      <c r="C23" s="478"/>
      <c r="D23" s="479"/>
      <c r="E23" s="480"/>
      <c r="F23" s="486"/>
      <c r="G23" s="482" t="s">
        <v>346</v>
      </c>
      <c r="H23" s="482" t="s">
        <v>177</v>
      </c>
      <c r="I23" s="482" t="s">
        <v>15</v>
      </c>
      <c r="J23" s="483" t="s">
        <v>274</v>
      </c>
      <c r="K23" s="483" t="s">
        <v>6</v>
      </c>
      <c r="L23" s="484"/>
      <c r="M23" s="484"/>
      <c r="N23" s="484"/>
      <c r="O23" s="485">
        <v>21.9</v>
      </c>
      <c r="P23" s="437">
        <v>21.9</v>
      </c>
      <c r="Q23" s="443">
        <f t="shared" si="0"/>
        <v>1</v>
      </c>
    </row>
    <row r="24" spans="1:17" x14ac:dyDescent="0.2">
      <c r="A24" s="477"/>
      <c r="B24" s="477"/>
      <c r="C24" s="478"/>
      <c r="D24" s="479"/>
      <c r="E24" s="480"/>
      <c r="F24" s="486"/>
      <c r="G24" s="482" t="s">
        <v>346</v>
      </c>
      <c r="H24" s="482" t="s">
        <v>177</v>
      </c>
      <c r="I24" s="482" t="s">
        <v>15</v>
      </c>
      <c r="J24" s="483" t="s">
        <v>274</v>
      </c>
      <c r="K24" s="483" t="s">
        <v>280</v>
      </c>
      <c r="L24" s="484"/>
      <c r="M24" s="484"/>
      <c r="N24" s="484"/>
      <c r="O24" s="485"/>
      <c r="P24" s="437"/>
      <c r="Q24" s="443"/>
    </row>
    <row r="25" spans="1:17" x14ac:dyDescent="0.2">
      <c r="A25" s="477"/>
      <c r="B25" s="477"/>
      <c r="C25" s="478"/>
      <c r="D25" s="479"/>
      <c r="E25" s="480"/>
      <c r="F25" s="487"/>
      <c r="G25" s="482" t="s">
        <v>346</v>
      </c>
      <c r="H25" s="482" t="s">
        <v>177</v>
      </c>
      <c r="I25" s="482" t="s">
        <v>221</v>
      </c>
      <c r="J25" s="483" t="s">
        <v>275</v>
      </c>
      <c r="K25" s="483" t="s">
        <v>6</v>
      </c>
      <c r="L25" s="484"/>
      <c r="M25" s="484"/>
      <c r="N25" s="484"/>
      <c r="O25" s="485"/>
      <c r="P25" s="437"/>
      <c r="Q25" s="443"/>
    </row>
    <row r="26" spans="1:17" x14ac:dyDescent="0.2">
      <c r="A26" s="477"/>
      <c r="B26" s="477"/>
      <c r="C26" s="478"/>
      <c r="D26" s="479"/>
      <c r="E26" s="480"/>
      <c r="F26" s="488"/>
      <c r="G26" s="482" t="s">
        <v>346</v>
      </c>
      <c r="H26" s="482" t="s">
        <v>177</v>
      </c>
      <c r="I26" s="482" t="s">
        <v>15</v>
      </c>
      <c r="J26" s="483" t="s">
        <v>476</v>
      </c>
      <c r="K26" s="483" t="s">
        <v>6</v>
      </c>
      <c r="L26" s="484"/>
      <c r="M26" s="484"/>
      <c r="N26" s="484"/>
      <c r="O26" s="485">
        <v>2700</v>
      </c>
      <c r="P26" s="437">
        <v>2525.5</v>
      </c>
      <c r="Q26" s="438">
        <f t="shared" si="0"/>
        <v>0.93537037037037041</v>
      </c>
    </row>
    <row r="27" spans="1:17" x14ac:dyDescent="0.2">
      <c r="A27" s="477"/>
      <c r="B27" s="477"/>
      <c r="C27" s="478"/>
      <c r="D27" s="479"/>
      <c r="E27" s="480"/>
      <c r="F27" s="488"/>
      <c r="G27" s="482" t="s">
        <v>346</v>
      </c>
      <c r="H27" s="482" t="s">
        <v>177</v>
      </c>
      <c r="I27" s="482" t="s">
        <v>15</v>
      </c>
      <c r="J27" s="483" t="s">
        <v>344</v>
      </c>
      <c r="K27" s="483" t="s">
        <v>6</v>
      </c>
      <c r="L27" s="484"/>
      <c r="M27" s="484"/>
      <c r="N27" s="484"/>
      <c r="O27" s="485">
        <v>856.1</v>
      </c>
      <c r="P27" s="437">
        <v>699.5</v>
      </c>
      <c r="Q27" s="438">
        <f t="shared" si="0"/>
        <v>0.81707744422380557</v>
      </c>
    </row>
    <row r="28" spans="1:17" x14ac:dyDescent="0.2">
      <c r="A28" s="477"/>
      <c r="B28" s="477"/>
      <c r="C28" s="478"/>
      <c r="D28" s="479"/>
      <c r="E28" s="480"/>
      <c r="F28" s="481" t="s">
        <v>477</v>
      </c>
      <c r="G28" s="482" t="s">
        <v>272</v>
      </c>
      <c r="H28" s="482" t="s">
        <v>177</v>
      </c>
      <c r="I28" s="482" t="s">
        <v>15</v>
      </c>
      <c r="J28" s="483" t="s">
        <v>273</v>
      </c>
      <c r="K28" s="483" t="s">
        <v>6</v>
      </c>
      <c r="L28" s="489"/>
      <c r="M28" s="489">
        <v>1.4</v>
      </c>
      <c r="N28" s="489"/>
      <c r="O28" s="490">
        <v>0</v>
      </c>
      <c r="P28" s="437"/>
      <c r="Q28" s="443"/>
    </row>
    <row r="29" spans="1:17" x14ac:dyDescent="0.2">
      <c r="A29" s="477"/>
      <c r="B29" s="477"/>
      <c r="C29" s="478"/>
      <c r="D29" s="479"/>
      <c r="E29" s="480"/>
      <c r="F29" s="486"/>
      <c r="G29" s="482" t="s">
        <v>272</v>
      </c>
      <c r="H29" s="482" t="s">
        <v>177</v>
      </c>
      <c r="I29" s="482" t="s">
        <v>15</v>
      </c>
      <c r="J29" s="483" t="s">
        <v>273</v>
      </c>
      <c r="K29" s="483" t="s">
        <v>281</v>
      </c>
      <c r="L29" s="489"/>
      <c r="M29" s="489"/>
      <c r="N29" s="489"/>
      <c r="O29" s="490">
        <v>630</v>
      </c>
      <c r="P29" s="437">
        <v>630</v>
      </c>
      <c r="Q29" s="443">
        <f t="shared" si="0"/>
        <v>1</v>
      </c>
    </row>
    <row r="30" spans="1:17" x14ac:dyDescent="0.2">
      <c r="A30" s="477"/>
      <c r="B30" s="477"/>
      <c r="C30" s="478"/>
      <c r="D30" s="479"/>
      <c r="E30" s="480"/>
      <c r="F30" s="487"/>
      <c r="G30" s="482" t="s">
        <v>272</v>
      </c>
      <c r="H30" s="482" t="s">
        <v>177</v>
      </c>
      <c r="I30" s="482" t="s">
        <v>15</v>
      </c>
      <c r="J30" s="483" t="s">
        <v>329</v>
      </c>
      <c r="K30" s="483" t="s">
        <v>281</v>
      </c>
      <c r="L30" s="489"/>
      <c r="M30" s="489"/>
      <c r="N30" s="489"/>
      <c r="O30" s="490"/>
      <c r="P30" s="437"/>
      <c r="Q30" s="443"/>
    </row>
    <row r="31" spans="1:17" ht="45" x14ac:dyDescent="0.2">
      <c r="A31" s="491"/>
      <c r="B31" s="491"/>
      <c r="C31" s="492"/>
      <c r="D31" s="493"/>
      <c r="E31" s="480"/>
      <c r="F31" s="494" t="s">
        <v>468</v>
      </c>
      <c r="G31" s="482" t="s">
        <v>469</v>
      </c>
      <c r="H31" s="482" t="s">
        <v>177</v>
      </c>
      <c r="I31" s="482" t="s">
        <v>15</v>
      </c>
      <c r="J31" s="483" t="s">
        <v>274</v>
      </c>
      <c r="K31" s="483" t="s">
        <v>478</v>
      </c>
      <c r="L31" s="489"/>
      <c r="M31" s="489"/>
      <c r="N31" s="489"/>
      <c r="O31" s="490"/>
      <c r="P31" s="437"/>
      <c r="Q31" s="443"/>
    </row>
    <row r="32" spans="1:17" ht="52.5" x14ac:dyDescent="0.2">
      <c r="A32" s="495"/>
      <c r="B32" s="477"/>
      <c r="C32" s="478"/>
      <c r="D32" s="479"/>
      <c r="E32" s="496"/>
      <c r="F32" s="431" t="s">
        <v>470</v>
      </c>
      <c r="G32" s="497" t="s">
        <v>347</v>
      </c>
      <c r="H32" s="497" t="s">
        <v>177</v>
      </c>
      <c r="I32" s="497" t="s">
        <v>15</v>
      </c>
      <c r="J32" s="498" t="s">
        <v>276</v>
      </c>
      <c r="K32" s="498" t="s">
        <v>277</v>
      </c>
      <c r="L32" s="489">
        <v>792.8</v>
      </c>
      <c r="M32" s="489"/>
      <c r="N32" s="489"/>
      <c r="O32" s="490">
        <v>0</v>
      </c>
      <c r="P32" s="437"/>
      <c r="Q32" s="443"/>
    </row>
    <row r="33" spans="1:17" x14ac:dyDescent="0.2">
      <c r="A33" s="499"/>
      <c r="B33" s="491"/>
      <c r="C33" s="492"/>
      <c r="D33" s="493"/>
      <c r="E33" s="500"/>
      <c r="F33" s="501" t="s">
        <v>467</v>
      </c>
      <c r="G33" s="497" t="s">
        <v>346</v>
      </c>
      <c r="H33" s="497" t="s">
        <v>177</v>
      </c>
      <c r="I33" s="497" t="s">
        <v>15</v>
      </c>
      <c r="J33" s="498" t="s">
        <v>276</v>
      </c>
      <c r="K33" s="502" t="s">
        <v>277</v>
      </c>
      <c r="L33" s="503">
        <v>90.5</v>
      </c>
      <c r="M33" s="503"/>
      <c r="N33" s="503"/>
      <c r="O33" s="504">
        <v>2442.5</v>
      </c>
      <c r="P33" s="437">
        <v>2176.4</v>
      </c>
      <c r="Q33" s="438">
        <f t="shared" si="0"/>
        <v>0.89105424769703179</v>
      </c>
    </row>
    <row r="34" spans="1:17" x14ac:dyDescent="0.2">
      <c r="A34" s="499"/>
      <c r="B34" s="505"/>
      <c r="C34" s="506"/>
      <c r="D34" s="507"/>
      <c r="E34" s="508"/>
      <c r="F34" s="509"/>
      <c r="G34" s="497" t="s">
        <v>346</v>
      </c>
      <c r="H34" s="497" t="s">
        <v>177</v>
      </c>
      <c r="I34" s="497" t="s">
        <v>221</v>
      </c>
      <c r="J34" s="498" t="s">
        <v>479</v>
      </c>
      <c r="K34" s="502">
        <v>244</v>
      </c>
      <c r="L34" s="503"/>
      <c r="M34" s="503"/>
      <c r="N34" s="503"/>
      <c r="O34" s="504">
        <v>28.6</v>
      </c>
      <c r="P34" s="437">
        <v>0</v>
      </c>
      <c r="Q34" s="443">
        <f t="shared" si="0"/>
        <v>0</v>
      </c>
    </row>
    <row r="35" spans="1:17" x14ac:dyDescent="0.2">
      <c r="A35" s="419" t="s">
        <v>101</v>
      </c>
      <c r="B35" s="419" t="s">
        <v>91</v>
      </c>
      <c r="C35" s="419"/>
      <c r="D35" s="419"/>
      <c r="E35" s="420" t="s">
        <v>104</v>
      </c>
      <c r="F35" s="510" t="s">
        <v>77</v>
      </c>
      <c r="G35" s="511"/>
      <c r="H35" s="511"/>
      <c r="I35" s="511"/>
      <c r="J35" s="512"/>
      <c r="K35" s="513"/>
      <c r="L35" s="514">
        <f>L36</f>
        <v>0</v>
      </c>
      <c r="M35" s="514">
        <f>M36</f>
        <v>304.39999999999998</v>
      </c>
      <c r="N35" s="515">
        <f>N36</f>
        <v>0</v>
      </c>
      <c r="O35" s="516">
        <f>O36+O37</f>
        <v>700</v>
      </c>
      <c r="P35" s="517">
        <v>738.9</v>
      </c>
      <c r="Q35" s="518">
        <f t="shared" si="0"/>
        <v>1.0555714285714286</v>
      </c>
    </row>
    <row r="36" spans="1:17" ht="42" x14ac:dyDescent="0.2">
      <c r="A36" s="419"/>
      <c r="B36" s="419"/>
      <c r="C36" s="419"/>
      <c r="D36" s="519"/>
      <c r="E36" s="520"/>
      <c r="F36" s="431" t="s">
        <v>467</v>
      </c>
      <c r="G36" s="521" t="s">
        <v>346</v>
      </c>
      <c r="H36" s="522"/>
      <c r="I36" s="522"/>
      <c r="J36" s="523"/>
      <c r="K36" s="524"/>
      <c r="L36" s="525">
        <f>SUM(L42:L43)</f>
        <v>0</v>
      </c>
      <c r="M36" s="525">
        <f>SUM(M42:M43)</f>
        <v>304.39999999999998</v>
      </c>
      <c r="N36" s="525">
        <f>SUM(N42:N43)</f>
        <v>0</v>
      </c>
      <c r="O36" s="436">
        <f>O42+O45+O47</f>
        <v>22.1</v>
      </c>
      <c r="P36" s="437">
        <v>61</v>
      </c>
      <c r="Q36" s="443">
        <f t="shared" si="0"/>
        <v>2.7601809954751131</v>
      </c>
    </row>
    <row r="37" spans="1:17" ht="52.5" x14ac:dyDescent="0.2">
      <c r="A37" s="522"/>
      <c r="B37" s="522"/>
      <c r="C37" s="522"/>
      <c r="D37" s="522"/>
      <c r="E37" s="441"/>
      <c r="F37" s="431" t="s">
        <v>470</v>
      </c>
      <c r="G37" s="521" t="s">
        <v>347</v>
      </c>
      <c r="H37" s="522"/>
      <c r="I37" s="522"/>
      <c r="J37" s="523"/>
      <c r="K37" s="524"/>
      <c r="L37" s="525"/>
      <c r="M37" s="525"/>
      <c r="N37" s="525"/>
      <c r="O37" s="436">
        <f>O39+O40</f>
        <v>677.9</v>
      </c>
      <c r="P37" s="437">
        <v>678</v>
      </c>
      <c r="Q37" s="443">
        <f t="shared" si="0"/>
        <v>1.0001475143826524</v>
      </c>
    </row>
    <row r="38" spans="1:17" x14ac:dyDescent="0.2">
      <c r="A38" s="526" t="s">
        <v>101</v>
      </c>
      <c r="B38" s="526" t="s">
        <v>91</v>
      </c>
      <c r="C38" s="526" t="s">
        <v>177</v>
      </c>
      <c r="D38" s="527"/>
      <c r="E38" s="481" t="s">
        <v>480</v>
      </c>
      <c r="F38" s="528" t="s">
        <v>474</v>
      </c>
      <c r="G38" s="529"/>
      <c r="H38" s="530"/>
      <c r="I38" s="530"/>
      <c r="J38" s="531"/>
      <c r="K38" s="532"/>
      <c r="L38" s="533"/>
      <c r="M38" s="533"/>
      <c r="N38" s="533"/>
      <c r="O38" s="534">
        <f t="shared" ref="O38" si="1">O39+O40+O41+O42</f>
        <v>692.9</v>
      </c>
      <c r="P38" s="535">
        <v>693</v>
      </c>
      <c r="Q38" s="476">
        <f t="shared" si="0"/>
        <v>1.0001443209698369</v>
      </c>
    </row>
    <row r="39" spans="1:17" x14ac:dyDescent="0.2">
      <c r="A39" s="536"/>
      <c r="B39" s="536"/>
      <c r="C39" s="536"/>
      <c r="D39" s="537"/>
      <c r="E39" s="486"/>
      <c r="F39" s="481" t="s">
        <v>470</v>
      </c>
      <c r="G39" s="538" t="s">
        <v>347</v>
      </c>
      <c r="H39" s="464" t="s">
        <v>57</v>
      </c>
      <c r="I39" s="464" t="s">
        <v>4</v>
      </c>
      <c r="J39" s="539" t="s">
        <v>330</v>
      </c>
      <c r="K39" s="540">
        <v>121</v>
      </c>
      <c r="L39" s="435"/>
      <c r="M39" s="435"/>
      <c r="N39" s="435"/>
      <c r="O39" s="541">
        <v>529.9</v>
      </c>
      <c r="P39" s="437">
        <v>513.5</v>
      </c>
      <c r="Q39" s="438">
        <f t="shared" si="0"/>
        <v>0.96905076429515002</v>
      </c>
    </row>
    <row r="40" spans="1:17" x14ac:dyDescent="0.2">
      <c r="A40" s="536"/>
      <c r="B40" s="536"/>
      <c r="C40" s="536"/>
      <c r="D40" s="537"/>
      <c r="E40" s="486"/>
      <c r="F40" s="486"/>
      <c r="G40" s="538" t="s">
        <v>347</v>
      </c>
      <c r="H40" s="464" t="s">
        <v>57</v>
      </c>
      <c r="I40" s="464" t="s">
        <v>4</v>
      </c>
      <c r="J40" s="539" t="s">
        <v>330</v>
      </c>
      <c r="K40" s="540">
        <v>129</v>
      </c>
      <c r="L40" s="435"/>
      <c r="M40" s="435"/>
      <c r="N40" s="435"/>
      <c r="O40" s="436">
        <v>148</v>
      </c>
      <c r="P40" s="437">
        <v>153.9</v>
      </c>
      <c r="Q40" s="444">
        <f t="shared" si="0"/>
        <v>1.039864864864865</v>
      </c>
    </row>
    <row r="41" spans="1:17" x14ac:dyDescent="0.2">
      <c r="A41" s="536"/>
      <c r="B41" s="536"/>
      <c r="C41" s="536"/>
      <c r="D41" s="537"/>
      <c r="E41" s="486"/>
      <c r="F41" s="487"/>
      <c r="G41" s="542" t="s">
        <v>347</v>
      </c>
      <c r="H41" s="543" t="s">
        <v>57</v>
      </c>
      <c r="I41" s="543" t="s">
        <v>4</v>
      </c>
      <c r="J41" s="539" t="s">
        <v>330</v>
      </c>
      <c r="K41" s="544">
        <v>244</v>
      </c>
      <c r="L41" s="545"/>
      <c r="M41" s="545"/>
      <c r="N41" s="545"/>
      <c r="O41" s="546"/>
      <c r="P41" s="437">
        <v>10.6</v>
      </c>
      <c r="Q41" s="443" t="e">
        <f t="shared" si="0"/>
        <v>#DIV/0!</v>
      </c>
    </row>
    <row r="42" spans="1:17" x14ac:dyDescent="0.2">
      <c r="A42" s="536"/>
      <c r="B42" s="536"/>
      <c r="C42" s="536"/>
      <c r="D42" s="537"/>
      <c r="E42" s="486"/>
      <c r="F42" s="481" t="s">
        <v>467</v>
      </c>
      <c r="G42" s="466" t="s">
        <v>346</v>
      </c>
      <c r="H42" s="466" t="s">
        <v>57</v>
      </c>
      <c r="I42" s="466" t="s">
        <v>5</v>
      </c>
      <c r="J42" s="547" t="s">
        <v>278</v>
      </c>
      <c r="K42" s="548" t="s">
        <v>6</v>
      </c>
      <c r="L42" s="549"/>
      <c r="M42" s="549"/>
      <c r="N42" s="549"/>
      <c r="O42" s="550">
        <v>15</v>
      </c>
      <c r="P42" s="437">
        <v>15</v>
      </c>
      <c r="Q42" s="443">
        <f t="shared" si="0"/>
        <v>1</v>
      </c>
    </row>
    <row r="43" spans="1:17" x14ac:dyDescent="0.2">
      <c r="A43" s="536"/>
      <c r="B43" s="536"/>
      <c r="C43" s="536"/>
      <c r="D43" s="537"/>
      <c r="E43" s="486"/>
      <c r="F43" s="486"/>
      <c r="G43" s="477"/>
      <c r="H43" s="477"/>
      <c r="I43" s="477"/>
      <c r="J43" s="551"/>
      <c r="K43" s="552"/>
      <c r="L43" s="549"/>
      <c r="M43" s="549">
        <v>304.39999999999998</v>
      </c>
      <c r="N43" s="549"/>
      <c r="O43" s="553"/>
      <c r="P43" s="437"/>
      <c r="Q43" s="443" t="e">
        <f t="shared" si="0"/>
        <v>#DIV/0!</v>
      </c>
    </row>
    <row r="44" spans="1:17" x14ac:dyDescent="0.2">
      <c r="A44" s="547" t="s">
        <v>101</v>
      </c>
      <c r="B44" s="547" t="s">
        <v>58</v>
      </c>
      <c r="C44" s="547" t="s">
        <v>4</v>
      </c>
      <c r="D44" s="554"/>
      <c r="E44" s="383" t="s">
        <v>481</v>
      </c>
      <c r="F44" s="555" t="s">
        <v>474</v>
      </c>
      <c r="G44" s="556"/>
      <c r="H44" s="557"/>
      <c r="I44" s="557"/>
      <c r="J44" s="558"/>
      <c r="K44" s="559"/>
      <c r="L44" s="560"/>
      <c r="M44" s="560"/>
      <c r="N44" s="560"/>
      <c r="O44" s="561">
        <v>7.1</v>
      </c>
      <c r="P44" s="475">
        <f>P45+P46+P47</f>
        <v>46</v>
      </c>
      <c r="Q44" s="562">
        <f t="shared" si="0"/>
        <v>6.47887323943662</v>
      </c>
    </row>
    <row r="45" spans="1:17" x14ac:dyDescent="0.2">
      <c r="A45" s="551"/>
      <c r="B45" s="551"/>
      <c r="C45" s="551"/>
      <c r="D45" s="563"/>
      <c r="E45" s="384"/>
      <c r="F45" s="383" t="s">
        <v>467</v>
      </c>
      <c r="G45" s="538" t="s">
        <v>346</v>
      </c>
      <c r="H45" s="192" t="s">
        <v>177</v>
      </c>
      <c r="I45" s="192" t="s">
        <v>221</v>
      </c>
      <c r="J45" s="564" t="s">
        <v>279</v>
      </c>
      <c r="K45" s="565">
        <v>350</v>
      </c>
      <c r="L45" s="55"/>
      <c r="M45" s="55"/>
      <c r="N45" s="55"/>
      <c r="O45" s="417">
        <v>6.5</v>
      </c>
      <c r="P45" s="437">
        <v>6.5</v>
      </c>
      <c r="Q45" s="443">
        <f t="shared" si="0"/>
        <v>1</v>
      </c>
    </row>
    <row r="46" spans="1:17" x14ac:dyDescent="0.2">
      <c r="A46" s="551"/>
      <c r="B46" s="551"/>
      <c r="C46" s="551"/>
      <c r="D46" s="563"/>
      <c r="E46" s="384"/>
      <c r="F46" s="384"/>
      <c r="G46" s="538" t="s">
        <v>346</v>
      </c>
      <c r="H46" s="192" t="s">
        <v>482</v>
      </c>
      <c r="I46" s="192" t="s">
        <v>482</v>
      </c>
      <c r="J46" s="564" t="s">
        <v>331</v>
      </c>
      <c r="K46" s="565">
        <v>244</v>
      </c>
      <c r="L46" s="55"/>
      <c r="M46" s="55"/>
      <c r="N46" s="55"/>
      <c r="O46" s="417"/>
      <c r="P46" s="437">
        <v>39.1</v>
      </c>
      <c r="Q46" s="443" t="e">
        <f t="shared" si="0"/>
        <v>#DIV/0!</v>
      </c>
    </row>
    <row r="47" spans="1:17" x14ac:dyDescent="0.2">
      <c r="A47" s="566"/>
      <c r="B47" s="566"/>
      <c r="C47" s="566"/>
      <c r="D47" s="567"/>
      <c r="E47" s="385"/>
      <c r="F47" s="385"/>
      <c r="G47" s="538" t="s">
        <v>346</v>
      </c>
      <c r="H47" s="192" t="s">
        <v>482</v>
      </c>
      <c r="I47" s="192" t="s">
        <v>482</v>
      </c>
      <c r="J47" s="564" t="s">
        <v>332</v>
      </c>
      <c r="K47" s="565">
        <v>244</v>
      </c>
      <c r="L47" s="55"/>
      <c r="M47" s="55"/>
      <c r="N47" s="55"/>
      <c r="O47" s="417">
        <v>0.6</v>
      </c>
      <c r="P47" s="437">
        <v>0.4</v>
      </c>
      <c r="Q47" s="438">
        <f t="shared" si="0"/>
        <v>0.66666666666666674</v>
      </c>
    </row>
    <row r="48" spans="1:17" x14ac:dyDescent="0.2">
      <c r="A48" s="547" t="s">
        <v>101</v>
      </c>
      <c r="B48" s="568" t="s">
        <v>93</v>
      </c>
      <c r="C48" s="547"/>
      <c r="D48" s="547"/>
      <c r="E48" s="569" t="s">
        <v>105</v>
      </c>
      <c r="F48" s="570" t="s">
        <v>77</v>
      </c>
      <c r="G48" s="571"/>
      <c r="H48" s="571"/>
      <c r="I48" s="571"/>
      <c r="J48" s="572"/>
      <c r="K48" s="572"/>
      <c r="L48" s="572"/>
      <c r="M48" s="572"/>
      <c r="N48" s="572"/>
      <c r="O48" s="573">
        <f t="shared" ref="O48" si="2">O49+O50</f>
        <v>5</v>
      </c>
      <c r="P48" s="453">
        <v>5</v>
      </c>
      <c r="Q48" s="518">
        <f t="shared" si="0"/>
        <v>1</v>
      </c>
    </row>
    <row r="49" spans="1:17" ht="60" x14ac:dyDescent="0.2">
      <c r="A49" s="551"/>
      <c r="B49" s="574"/>
      <c r="C49" s="551"/>
      <c r="D49" s="551"/>
      <c r="E49" s="575"/>
      <c r="F49" s="576" t="s">
        <v>471</v>
      </c>
      <c r="G49" s="577" t="s">
        <v>272</v>
      </c>
      <c r="H49" s="192"/>
      <c r="I49" s="192"/>
      <c r="J49" s="578"/>
      <c r="K49" s="578"/>
      <c r="L49" s="578"/>
      <c r="M49" s="578"/>
      <c r="N49" s="578"/>
      <c r="O49" s="579">
        <v>0</v>
      </c>
      <c r="P49" s="437"/>
      <c r="Q49" s="443" t="e">
        <f t="shared" si="0"/>
        <v>#DIV/0!</v>
      </c>
    </row>
    <row r="50" spans="1:17" ht="52.5" x14ac:dyDescent="0.2">
      <c r="A50" s="566"/>
      <c r="B50" s="580"/>
      <c r="C50" s="566"/>
      <c r="D50" s="566"/>
      <c r="E50" s="581"/>
      <c r="F50" s="431" t="s">
        <v>470</v>
      </c>
      <c r="G50" s="577" t="s">
        <v>347</v>
      </c>
      <c r="H50" s="192"/>
      <c r="I50" s="192"/>
      <c r="J50" s="578"/>
      <c r="K50" s="578"/>
      <c r="L50" s="578"/>
      <c r="M50" s="578"/>
      <c r="N50" s="578"/>
      <c r="O50" s="579">
        <v>5</v>
      </c>
      <c r="P50" s="437">
        <v>5</v>
      </c>
      <c r="Q50" s="443">
        <f t="shared" si="0"/>
        <v>1</v>
      </c>
    </row>
    <row r="51" spans="1:17" x14ac:dyDescent="0.2">
      <c r="A51" s="547" t="s">
        <v>101</v>
      </c>
      <c r="B51" s="582">
        <v>3</v>
      </c>
      <c r="C51" s="547" t="s">
        <v>57</v>
      </c>
      <c r="D51" s="582"/>
      <c r="E51" s="583" t="s">
        <v>180</v>
      </c>
      <c r="F51" s="468" t="s">
        <v>471</v>
      </c>
      <c r="G51" s="192" t="s">
        <v>272</v>
      </c>
      <c r="H51" s="192" t="s">
        <v>57</v>
      </c>
      <c r="I51" s="192" t="s">
        <v>5</v>
      </c>
      <c r="J51" s="578">
        <v>630105330</v>
      </c>
      <c r="K51" s="578">
        <v>612</v>
      </c>
      <c r="L51" s="578"/>
      <c r="M51" s="578"/>
      <c r="N51" s="578"/>
      <c r="O51" s="579">
        <v>0</v>
      </c>
      <c r="P51" s="437"/>
      <c r="Q51" s="443" t="e">
        <f t="shared" si="0"/>
        <v>#DIV/0!</v>
      </c>
    </row>
    <row r="52" spans="1:17" x14ac:dyDescent="0.2">
      <c r="A52" s="566"/>
      <c r="B52" s="584"/>
      <c r="C52" s="566"/>
      <c r="D52" s="584"/>
      <c r="E52" s="585"/>
      <c r="F52" s="493"/>
      <c r="G52" s="192" t="s">
        <v>272</v>
      </c>
      <c r="H52" s="192" t="s">
        <v>57</v>
      </c>
      <c r="I52" s="192" t="s">
        <v>5</v>
      </c>
      <c r="J52" s="578" t="s">
        <v>483</v>
      </c>
      <c r="K52" s="578">
        <v>612</v>
      </c>
      <c r="L52" s="578"/>
      <c r="M52" s="578"/>
      <c r="N52" s="578"/>
      <c r="O52" s="579">
        <v>0</v>
      </c>
      <c r="P52" s="437"/>
      <c r="Q52" s="443" t="e">
        <f t="shared" si="0"/>
        <v>#DIV/0!</v>
      </c>
    </row>
    <row r="53" spans="1:17" ht="48" x14ac:dyDescent="0.2">
      <c r="A53" s="586" t="s">
        <v>101</v>
      </c>
      <c r="B53" s="586">
        <v>3</v>
      </c>
      <c r="C53" s="586" t="s">
        <v>177</v>
      </c>
      <c r="D53" s="586"/>
      <c r="E53" s="237" t="s">
        <v>2</v>
      </c>
      <c r="F53" s="494" t="s">
        <v>470</v>
      </c>
      <c r="G53" s="587" t="s">
        <v>347</v>
      </c>
      <c r="H53" s="587" t="s">
        <v>57</v>
      </c>
      <c r="I53" s="587" t="s">
        <v>5</v>
      </c>
      <c r="J53" s="588" t="s">
        <v>345</v>
      </c>
      <c r="K53" s="589">
        <v>612</v>
      </c>
      <c r="L53" s="589"/>
      <c r="M53" s="589"/>
      <c r="N53" s="589"/>
      <c r="O53" s="579">
        <v>5</v>
      </c>
      <c r="P53" s="437">
        <v>5</v>
      </c>
      <c r="Q53" s="443">
        <f t="shared" si="0"/>
        <v>1</v>
      </c>
    </row>
    <row r="55" spans="1:17" x14ac:dyDescent="0.2">
      <c r="P55" s="591"/>
    </row>
    <row r="56" spans="1:17" x14ac:dyDescent="0.2">
      <c r="P56" s="591"/>
    </row>
    <row r="57" spans="1:17" x14ac:dyDescent="0.2">
      <c r="P57" s="591"/>
    </row>
    <row r="58" spans="1:17" x14ac:dyDescent="0.2">
      <c r="P58" s="591"/>
    </row>
    <row r="59" spans="1:17" x14ac:dyDescent="0.2">
      <c r="P59" s="591"/>
    </row>
    <row r="60" spans="1:17" x14ac:dyDescent="0.2">
      <c r="P60" s="591"/>
    </row>
    <row r="61" spans="1:17" x14ac:dyDescent="0.2">
      <c r="P61" s="591"/>
    </row>
    <row r="62" spans="1:17" x14ac:dyDescent="0.2">
      <c r="P62" s="591"/>
    </row>
    <row r="63" spans="1:17" x14ac:dyDescent="0.2">
      <c r="P63" s="591"/>
    </row>
    <row r="64" spans="1:17" x14ac:dyDescent="0.2">
      <c r="P64" s="591"/>
    </row>
    <row r="65" spans="16:16" customFormat="1" x14ac:dyDescent="0.2">
      <c r="P65" s="591"/>
    </row>
    <row r="66" spans="16:16" customFormat="1" x14ac:dyDescent="0.2">
      <c r="P66" s="591"/>
    </row>
    <row r="67" spans="16:16" customFormat="1" x14ac:dyDescent="0.2">
      <c r="P67" s="591"/>
    </row>
    <row r="68" spans="16:16" customFormat="1" x14ac:dyDescent="0.2">
      <c r="P68" s="591"/>
    </row>
    <row r="69" spans="16:16" customFormat="1" x14ac:dyDescent="0.2">
      <c r="P69" s="591"/>
    </row>
    <row r="70" spans="16:16" customFormat="1" x14ac:dyDescent="0.2">
      <c r="P70" s="591"/>
    </row>
    <row r="71" spans="16:16" customFormat="1" x14ac:dyDescent="0.2">
      <c r="P71" s="591"/>
    </row>
    <row r="72" spans="16:16" customFormat="1" x14ac:dyDescent="0.2">
      <c r="P72" s="591"/>
    </row>
    <row r="73" spans="16:16" customFormat="1" x14ac:dyDescent="0.2">
      <c r="P73" s="591"/>
    </row>
    <row r="74" spans="16:16" customFormat="1" x14ac:dyDescent="0.2">
      <c r="P74" s="591"/>
    </row>
    <row r="75" spans="16:16" customFormat="1" x14ac:dyDescent="0.2">
      <c r="P75" s="591"/>
    </row>
    <row r="76" spans="16:16" customFormat="1" x14ac:dyDescent="0.2">
      <c r="P76" s="591"/>
    </row>
    <row r="77" spans="16:16" customFormat="1" x14ac:dyDescent="0.2">
      <c r="P77" s="591"/>
    </row>
    <row r="78" spans="16:16" customFormat="1" x14ac:dyDescent="0.2">
      <c r="P78" s="591"/>
    </row>
    <row r="79" spans="16:16" customFormat="1" x14ac:dyDescent="0.2">
      <c r="P79" s="591"/>
    </row>
    <row r="80" spans="16:16" customFormat="1" x14ac:dyDescent="0.2">
      <c r="P80" s="591"/>
    </row>
    <row r="81" spans="16:16" customFormat="1" x14ac:dyDescent="0.2">
      <c r="P81" s="591"/>
    </row>
    <row r="82" spans="16:16" customFormat="1" x14ac:dyDescent="0.2">
      <c r="P82" s="591"/>
    </row>
    <row r="83" spans="16:16" customFormat="1" x14ac:dyDescent="0.2">
      <c r="P83" s="591"/>
    </row>
    <row r="84" spans="16:16" customFormat="1" x14ac:dyDescent="0.2">
      <c r="P84" s="591"/>
    </row>
    <row r="85" spans="16:16" customFormat="1" x14ac:dyDescent="0.2">
      <c r="P85" s="591"/>
    </row>
    <row r="86" spans="16:16" customFormat="1" x14ac:dyDescent="0.2">
      <c r="P86" s="591"/>
    </row>
    <row r="87" spans="16:16" customFormat="1" x14ac:dyDescent="0.2">
      <c r="P87" s="591"/>
    </row>
    <row r="88" spans="16:16" customFormat="1" x14ac:dyDescent="0.2">
      <c r="P88" s="591"/>
    </row>
    <row r="89" spans="16:16" customFormat="1" x14ac:dyDescent="0.2">
      <c r="P89" s="591"/>
    </row>
    <row r="90" spans="16:16" customFormat="1" x14ac:dyDescent="0.2">
      <c r="P90" s="591"/>
    </row>
    <row r="91" spans="16:16" customFormat="1" x14ac:dyDescent="0.2">
      <c r="P91" s="591"/>
    </row>
    <row r="92" spans="16:16" customFormat="1" x14ac:dyDescent="0.2">
      <c r="P92" s="591"/>
    </row>
    <row r="93" spans="16:16" customFormat="1" x14ac:dyDescent="0.2">
      <c r="P93" s="591"/>
    </row>
    <row r="94" spans="16:16" customFormat="1" x14ac:dyDescent="0.2">
      <c r="P94" s="591"/>
    </row>
  </sheetData>
  <mergeCells count="63">
    <mergeCell ref="F51:F52"/>
    <mergeCell ref="A48:A50"/>
    <mergeCell ref="C48:C50"/>
    <mergeCell ref="D48:D50"/>
    <mergeCell ref="E48:E50"/>
    <mergeCell ref="A51:A52"/>
    <mergeCell ref="B51:B52"/>
    <mergeCell ref="C51:C52"/>
    <mergeCell ref="D51:D52"/>
    <mergeCell ref="E51:E52"/>
    <mergeCell ref="I42:I43"/>
    <mergeCell ref="J42:J43"/>
    <mergeCell ref="K42:K43"/>
    <mergeCell ref="O42:O43"/>
    <mergeCell ref="A44:A47"/>
    <mergeCell ref="B44:B47"/>
    <mergeCell ref="C44:C47"/>
    <mergeCell ref="D44:D47"/>
    <mergeCell ref="E44:E47"/>
    <mergeCell ref="F45:F47"/>
    <mergeCell ref="B32:B33"/>
    <mergeCell ref="C32:C33"/>
    <mergeCell ref="D32:D33"/>
    <mergeCell ref="E32:E33"/>
    <mergeCell ref="F33:F34"/>
    <mergeCell ref="A10:A11"/>
    <mergeCell ref="B10:B11"/>
    <mergeCell ref="C10:C11"/>
    <mergeCell ref="D10:D11"/>
    <mergeCell ref="E10:E11"/>
    <mergeCell ref="A35:A36"/>
    <mergeCell ref="B35:B36"/>
    <mergeCell ref="C35:C36"/>
    <mergeCell ref="D35:D36"/>
    <mergeCell ref="A38:A43"/>
    <mergeCell ref="B38:B43"/>
    <mergeCell ref="C38:C43"/>
    <mergeCell ref="D38:D43"/>
    <mergeCell ref="D15:D18"/>
    <mergeCell ref="E15:E19"/>
    <mergeCell ref="D20:D31"/>
    <mergeCell ref="E20:E31"/>
    <mergeCell ref="F21:F25"/>
    <mergeCell ref="F28:F30"/>
    <mergeCell ref="A15:A18"/>
    <mergeCell ref="B15:B18"/>
    <mergeCell ref="C15:C18"/>
    <mergeCell ref="A20:A31"/>
    <mergeCell ref="B20:B31"/>
    <mergeCell ref="C20:C31"/>
    <mergeCell ref="A8:D8"/>
    <mergeCell ref="E8:E9"/>
    <mergeCell ref="F8:F9"/>
    <mergeCell ref="G8:K8"/>
    <mergeCell ref="A7:O7"/>
    <mergeCell ref="L8:Q8"/>
    <mergeCell ref="L1:O6"/>
    <mergeCell ref="E35:E36"/>
    <mergeCell ref="E38:E43"/>
    <mergeCell ref="F39:F41"/>
    <mergeCell ref="F42:F43"/>
    <mergeCell ref="G42:G43"/>
    <mergeCell ref="H42:H43"/>
  </mergeCells>
  <phoneticPr fontId="0" type="noConversion"/>
  <pageMargins left="0.2" right="0.16" top="0.24" bottom="0.28999999999999998" header="0.2" footer="0.2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4" workbookViewId="0">
      <selection activeCell="K19" sqref="K19"/>
    </sheetView>
  </sheetViews>
  <sheetFormatPr defaultRowHeight="12.75" x14ac:dyDescent="0.2"/>
  <cols>
    <col min="1" max="1" width="5.42578125" customWidth="1"/>
    <col min="2" max="2" width="6.7109375" customWidth="1"/>
    <col min="3" max="3" width="23.140625" customWidth="1"/>
    <col min="4" max="4" width="43.28515625" customWidth="1"/>
    <col min="5" max="5" width="14.28515625" customWidth="1"/>
    <col min="6" max="6" width="12.42578125" customWidth="1"/>
    <col min="7" max="7" width="16.7109375" customWidth="1"/>
  </cols>
  <sheetData>
    <row r="1" spans="1:7" ht="12.2" customHeight="1" x14ac:dyDescent="0.2">
      <c r="A1" s="7"/>
      <c r="B1" s="7"/>
      <c r="C1" s="7"/>
      <c r="D1" s="7"/>
      <c r="E1" s="34"/>
    </row>
    <row r="2" spans="1:7" ht="22.7" customHeight="1" x14ac:dyDescent="0.2">
      <c r="A2" s="7"/>
      <c r="B2" s="7"/>
      <c r="C2" s="391" t="s">
        <v>211</v>
      </c>
      <c r="D2" s="391"/>
      <c r="E2" s="391"/>
    </row>
    <row r="3" spans="1:7" ht="12.75" customHeight="1" x14ac:dyDescent="0.2">
      <c r="A3" s="7"/>
      <c r="B3" s="7"/>
      <c r="C3" s="391"/>
      <c r="D3" s="391"/>
      <c r="E3" s="391"/>
    </row>
    <row r="4" spans="1:7" ht="12.75" customHeight="1" x14ac:dyDescent="0.2">
      <c r="A4" s="7"/>
      <c r="B4" s="7"/>
      <c r="C4" s="391"/>
      <c r="D4" s="391"/>
      <c r="E4" s="391"/>
    </row>
    <row r="5" spans="1:7" ht="0.75" customHeight="1" x14ac:dyDescent="0.2">
      <c r="A5" s="7"/>
      <c r="B5" s="7"/>
      <c r="C5" s="7"/>
      <c r="D5" s="7"/>
      <c r="E5" s="34"/>
    </row>
    <row r="6" spans="1:7" x14ac:dyDescent="0.2">
      <c r="A6" s="7"/>
      <c r="B6" s="7"/>
      <c r="C6" s="7"/>
      <c r="D6" s="7"/>
      <c r="E6" s="34"/>
    </row>
    <row r="7" spans="1:7" ht="15" x14ac:dyDescent="0.2">
      <c r="A7" s="394" t="s">
        <v>212</v>
      </c>
      <c r="B7" s="367"/>
      <c r="C7" s="367"/>
      <c r="D7" s="367"/>
      <c r="E7" s="367"/>
    </row>
    <row r="8" spans="1:7" x14ac:dyDescent="0.2">
      <c r="A8" s="7"/>
      <c r="B8" s="7"/>
      <c r="C8" s="7"/>
      <c r="D8" s="7"/>
      <c r="E8" s="7"/>
    </row>
    <row r="9" spans="1:7" ht="31.5" x14ac:dyDescent="0.2">
      <c r="A9" s="395" t="s">
        <v>45</v>
      </c>
      <c r="B9" s="396"/>
      <c r="C9" s="389" t="s">
        <v>78</v>
      </c>
      <c r="D9" s="389" t="s">
        <v>79</v>
      </c>
      <c r="E9" s="35" t="s">
        <v>80</v>
      </c>
      <c r="F9" s="383" t="s">
        <v>209</v>
      </c>
      <c r="G9" s="383" t="s">
        <v>210</v>
      </c>
    </row>
    <row r="10" spans="1:7" ht="35.450000000000003" customHeight="1" x14ac:dyDescent="0.2">
      <c r="A10" s="395"/>
      <c r="B10" s="396"/>
      <c r="C10" s="390" t="s">
        <v>64</v>
      </c>
      <c r="D10" s="390"/>
      <c r="E10" s="392">
        <v>2024</v>
      </c>
      <c r="F10" s="384"/>
      <c r="G10" s="384"/>
    </row>
    <row r="11" spans="1:7" ht="16.5" customHeight="1" x14ac:dyDescent="0.2">
      <c r="A11" s="8" t="s">
        <v>60</v>
      </c>
      <c r="B11" s="8" t="s">
        <v>51</v>
      </c>
      <c r="C11" s="390"/>
      <c r="D11" s="390"/>
      <c r="E11" s="393"/>
      <c r="F11" s="385"/>
      <c r="G11" s="385"/>
    </row>
    <row r="12" spans="1:7" x14ac:dyDescent="0.2">
      <c r="A12" s="386" t="s">
        <v>101</v>
      </c>
      <c r="B12" s="386"/>
      <c r="C12" s="388" t="s">
        <v>102</v>
      </c>
      <c r="D12" s="32" t="s">
        <v>77</v>
      </c>
      <c r="E12" s="57">
        <v>7607.9</v>
      </c>
      <c r="F12" s="77">
        <v>7021.2</v>
      </c>
      <c r="G12" s="76">
        <v>100</v>
      </c>
    </row>
    <row r="13" spans="1:7" x14ac:dyDescent="0.2">
      <c r="A13" s="386"/>
      <c r="B13" s="386"/>
      <c r="C13" s="388"/>
      <c r="D13" s="9" t="s">
        <v>86</v>
      </c>
      <c r="E13" s="58">
        <v>7607.9</v>
      </c>
      <c r="F13" s="76">
        <v>7021.2</v>
      </c>
      <c r="G13" s="76">
        <f t="shared" ref="G13:G17" si="0">F13/E13*100</f>
        <v>92.288279288634186</v>
      </c>
    </row>
    <row r="14" spans="1:7" x14ac:dyDescent="0.2">
      <c r="A14" s="386"/>
      <c r="B14" s="386"/>
      <c r="C14" s="388"/>
      <c r="D14" s="10" t="s">
        <v>81</v>
      </c>
      <c r="E14" s="58"/>
      <c r="F14" s="55"/>
      <c r="G14" s="76"/>
    </row>
    <row r="15" spans="1:7" x14ac:dyDescent="0.2">
      <c r="A15" s="386"/>
      <c r="B15" s="386"/>
      <c r="C15" s="388"/>
      <c r="D15" s="10" t="s">
        <v>87</v>
      </c>
      <c r="E15" s="58">
        <v>3358.9</v>
      </c>
      <c r="F15" s="58"/>
      <c r="G15" s="76">
        <f t="shared" si="0"/>
        <v>0</v>
      </c>
    </row>
    <row r="16" spans="1:7" x14ac:dyDescent="0.2">
      <c r="A16" s="386"/>
      <c r="B16" s="386"/>
      <c r="C16" s="388"/>
      <c r="D16" s="10" t="s">
        <v>82</v>
      </c>
      <c r="E16" s="58">
        <v>0</v>
      </c>
      <c r="F16" s="138">
        <v>0</v>
      </c>
      <c r="G16" s="76" t="e">
        <f t="shared" si="0"/>
        <v>#DIV/0!</v>
      </c>
    </row>
    <row r="17" spans="1:7" x14ac:dyDescent="0.2">
      <c r="A17" s="386"/>
      <c r="B17" s="386"/>
      <c r="C17" s="388"/>
      <c r="D17" s="10" t="s">
        <v>83</v>
      </c>
      <c r="E17" s="58">
        <v>692.9</v>
      </c>
      <c r="F17" s="138">
        <v>11</v>
      </c>
      <c r="G17" s="76">
        <f t="shared" si="0"/>
        <v>1.5875306682060903</v>
      </c>
    </row>
    <row r="18" spans="1:7" x14ac:dyDescent="0.2">
      <c r="A18" s="386"/>
      <c r="B18" s="386"/>
      <c r="C18" s="388"/>
      <c r="D18" s="10" t="s">
        <v>84</v>
      </c>
      <c r="E18" s="58">
        <v>0</v>
      </c>
      <c r="F18" s="55"/>
      <c r="G18" s="76"/>
    </row>
    <row r="19" spans="1:7" x14ac:dyDescent="0.2">
      <c r="A19" s="386"/>
      <c r="B19" s="386"/>
      <c r="C19" s="388"/>
      <c r="D19" s="10" t="s">
        <v>348</v>
      </c>
      <c r="E19" s="58">
        <v>3556</v>
      </c>
      <c r="F19" s="55"/>
      <c r="G19" s="76"/>
    </row>
    <row r="20" spans="1:7" ht="22.5" x14ac:dyDescent="0.2">
      <c r="A20" s="386"/>
      <c r="B20" s="386"/>
      <c r="C20" s="388"/>
      <c r="D20" s="11" t="s">
        <v>85</v>
      </c>
      <c r="E20" s="58">
        <f>E30+E40+E50</f>
        <v>0</v>
      </c>
      <c r="F20" s="55"/>
      <c r="G20" s="76"/>
    </row>
    <row r="21" spans="1:7" ht="22.5" x14ac:dyDescent="0.2">
      <c r="A21" s="386"/>
      <c r="B21" s="386"/>
      <c r="C21" s="388"/>
      <c r="D21" s="11" t="s">
        <v>88</v>
      </c>
      <c r="E21" s="58">
        <f>E31+E41+E51</f>
        <v>0</v>
      </c>
      <c r="F21" s="55"/>
      <c r="G21" s="76"/>
    </row>
    <row r="22" spans="1:7" x14ac:dyDescent="0.2">
      <c r="A22" s="387"/>
      <c r="B22" s="387"/>
      <c r="C22" s="388"/>
      <c r="D22" s="11" t="s">
        <v>94</v>
      </c>
      <c r="E22" s="58">
        <f>E32+E42+E52</f>
        <v>0</v>
      </c>
      <c r="F22" s="55"/>
      <c r="G22" s="76"/>
    </row>
    <row r="23" spans="1:7" x14ac:dyDescent="0.2">
      <c r="A23" s="386" t="s">
        <v>101</v>
      </c>
      <c r="B23" s="386" t="s">
        <v>92</v>
      </c>
      <c r="C23" s="388" t="s">
        <v>112</v>
      </c>
      <c r="D23" s="69" t="s">
        <v>77</v>
      </c>
      <c r="E23" s="70">
        <v>6903</v>
      </c>
      <c r="F23" s="70">
        <v>6277.3</v>
      </c>
      <c r="G23" s="73">
        <f>F23/E23*100</f>
        <v>90.935825003621616</v>
      </c>
    </row>
    <row r="24" spans="1:7" x14ac:dyDescent="0.2">
      <c r="A24" s="386"/>
      <c r="B24" s="386"/>
      <c r="C24" s="388"/>
      <c r="D24" s="9" t="s">
        <v>86</v>
      </c>
      <c r="E24" s="59">
        <v>6903</v>
      </c>
      <c r="F24" s="59">
        <v>6277.3</v>
      </c>
      <c r="G24" s="73">
        <f>F24/E24*100</f>
        <v>90.935825003621616</v>
      </c>
    </row>
    <row r="25" spans="1:7" x14ac:dyDescent="0.2">
      <c r="A25" s="386"/>
      <c r="B25" s="386"/>
      <c r="C25" s="388"/>
      <c r="D25" s="10" t="s">
        <v>81</v>
      </c>
      <c r="E25" s="60"/>
      <c r="F25" s="55"/>
      <c r="G25" s="73"/>
    </row>
    <row r="26" spans="1:7" ht="11.25" customHeight="1" x14ac:dyDescent="0.2">
      <c r="A26" s="386"/>
      <c r="B26" s="386"/>
      <c r="C26" s="388"/>
      <c r="D26" s="10" t="s">
        <v>87</v>
      </c>
      <c r="E26" s="61">
        <v>3347</v>
      </c>
      <c r="F26" s="76"/>
      <c r="G26" s="73">
        <f>F26/E26*100</f>
        <v>0</v>
      </c>
    </row>
    <row r="27" spans="1:7" ht="12.2" customHeight="1" x14ac:dyDescent="0.2">
      <c r="A27" s="386"/>
      <c r="B27" s="386"/>
      <c r="C27" s="388"/>
      <c r="D27" s="10" t="s">
        <v>82</v>
      </c>
      <c r="E27" s="60">
        <v>0</v>
      </c>
      <c r="F27" s="55"/>
      <c r="G27" s="73"/>
    </row>
    <row r="28" spans="1:7" ht="11.25" customHeight="1" x14ac:dyDescent="0.2">
      <c r="A28" s="386"/>
      <c r="B28" s="386"/>
      <c r="C28" s="388"/>
      <c r="D28" s="10" t="s">
        <v>83</v>
      </c>
      <c r="E28" s="60">
        <v>0</v>
      </c>
      <c r="F28" s="55"/>
      <c r="G28" s="56"/>
    </row>
    <row r="29" spans="1:7" ht="13.7" customHeight="1" x14ac:dyDescent="0.2">
      <c r="A29" s="386"/>
      <c r="B29" s="386"/>
      <c r="C29" s="388"/>
      <c r="D29" s="10" t="s">
        <v>348</v>
      </c>
      <c r="E29" s="62">
        <v>3556</v>
      </c>
      <c r="F29" s="55"/>
      <c r="G29" s="56"/>
    </row>
    <row r="30" spans="1:7" ht="20.25" customHeight="1" x14ac:dyDescent="0.2">
      <c r="A30" s="386"/>
      <c r="B30" s="386"/>
      <c r="C30" s="388"/>
      <c r="D30" s="11" t="s">
        <v>85</v>
      </c>
      <c r="E30" s="62">
        <v>0</v>
      </c>
      <c r="F30" s="55"/>
      <c r="G30" s="56"/>
    </row>
    <row r="31" spans="1:7" ht="9.75" customHeight="1" x14ac:dyDescent="0.2">
      <c r="A31" s="386"/>
      <c r="B31" s="386"/>
      <c r="C31" s="388"/>
      <c r="D31" s="11" t="s">
        <v>88</v>
      </c>
      <c r="E31" s="62">
        <v>0</v>
      </c>
      <c r="F31" s="55"/>
      <c r="G31" s="56"/>
    </row>
    <row r="32" spans="1:7" x14ac:dyDescent="0.2">
      <c r="A32" s="387"/>
      <c r="B32" s="387"/>
      <c r="C32" s="388"/>
      <c r="D32" s="11" t="s">
        <v>94</v>
      </c>
      <c r="E32" s="63">
        <v>0</v>
      </c>
      <c r="F32" s="55"/>
      <c r="G32" s="56"/>
    </row>
    <row r="33" spans="1:7" x14ac:dyDescent="0.2">
      <c r="A33" s="386" t="s">
        <v>101</v>
      </c>
      <c r="B33" s="386" t="s">
        <v>91</v>
      </c>
      <c r="C33" s="388" t="s">
        <v>104</v>
      </c>
      <c r="D33" s="69" t="s">
        <v>77</v>
      </c>
      <c r="E33" s="71">
        <v>700</v>
      </c>
      <c r="F33" s="71">
        <v>738.9</v>
      </c>
      <c r="G33" s="74">
        <f>F33/E33*100</f>
        <v>105.55714285714286</v>
      </c>
    </row>
    <row r="34" spans="1:7" ht="12.75" customHeight="1" x14ac:dyDescent="0.2">
      <c r="A34" s="386"/>
      <c r="B34" s="386"/>
      <c r="C34" s="388"/>
      <c r="D34" s="9" t="s">
        <v>86</v>
      </c>
      <c r="E34" s="63">
        <v>700</v>
      </c>
      <c r="F34" s="76">
        <v>738.9</v>
      </c>
      <c r="G34" s="74">
        <f>F34/E34*100</f>
        <v>105.55714285714286</v>
      </c>
    </row>
    <row r="35" spans="1:7" ht="12.2" customHeight="1" x14ac:dyDescent="0.2">
      <c r="A35" s="386"/>
      <c r="B35" s="386"/>
      <c r="C35" s="388"/>
      <c r="D35" s="10" t="s">
        <v>81</v>
      </c>
      <c r="E35" s="64"/>
      <c r="F35" s="55"/>
      <c r="G35" s="74"/>
    </row>
    <row r="36" spans="1:7" ht="11.25" customHeight="1" x14ac:dyDescent="0.2">
      <c r="A36" s="386"/>
      <c r="B36" s="386"/>
      <c r="C36" s="388"/>
      <c r="D36" s="33" t="s">
        <v>87</v>
      </c>
      <c r="E36" s="75">
        <v>7.1</v>
      </c>
      <c r="F36" s="76">
        <v>46</v>
      </c>
      <c r="G36" s="74">
        <f>F36/E36*100</f>
        <v>647.88732394366195</v>
      </c>
    </row>
    <row r="37" spans="1:7" ht="15.75" customHeight="1" x14ac:dyDescent="0.2">
      <c r="A37" s="386"/>
      <c r="B37" s="386"/>
      <c r="C37" s="388"/>
      <c r="D37" s="33" t="s">
        <v>82</v>
      </c>
      <c r="E37" s="63"/>
      <c r="F37" s="55"/>
      <c r="G37" s="74"/>
    </row>
    <row r="38" spans="1:7" ht="12.75" customHeight="1" x14ac:dyDescent="0.2">
      <c r="A38" s="386"/>
      <c r="B38" s="386"/>
      <c r="C38" s="388"/>
      <c r="D38" s="33" t="s">
        <v>83</v>
      </c>
      <c r="E38" s="65">
        <v>692.39</v>
      </c>
      <c r="F38" s="76">
        <v>692.9</v>
      </c>
      <c r="G38" s="74">
        <f>F38/E38*100</f>
        <v>100.07365790955964</v>
      </c>
    </row>
    <row r="39" spans="1:7" ht="12.2" customHeight="1" x14ac:dyDescent="0.2">
      <c r="A39" s="386"/>
      <c r="B39" s="386"/>
      <c r="C39" s="388"/>
      <c r="D39" s="10" t="s">
        <v>84</v>
      </c>
      <c r="E39" s="66">
        <f>SUM(F39:H39)</f>
        <v>0</v>
      </c>
      <c r="F39" s="55"/>
      <c r="G39" s="74"/>
    </row>
    <row r="40" spans="1:7" ht="20.25" customHeight="1" x14ac:dyDescent="0.2">
      <c r="A40" s="386"/>
      <c r="B40" s="386"/>
      <c r="C40" s="388"/>
      <c r="D40" s="11" t="s">
        <v>85</v>
      </c>
      <c r="E40" s="63">
        <v>0</v>
      </c>
      <c r="F40" s="55"/>
      <c r="G40" s="74"/>
    </row>
    <row r="41" spans="1:7" ht="12.2" customHeight="1" x14ac:dyDescent="0.2">
      <c r="A41" s="386"/>
      <c r="B41" s="386"/>
      <c r="C41" s="388"/>
      <c r="D41" s="11" t="s">
        <v>88</v>
      </c>
      <c r="E41" s="63">
        <v>0</v>
      </c>
      <c r="F41" s="55"/>
      <c r="G41" s="74"/>
    </row>
    <row r="42" spans="1:7" ht="11.25" customHeight="1" x14ac:dyDescent="0.2">
      <c r="A42" s="387"/>
      <c r="B42" s="387"/>
      <c r="C42" s="388"/>
      <c r="D42" s="11" t="s">
        <v>94</v>
      </c>
      <c r="E42" s="63">
        <v>0</v>
      </c>
      <c r="F42" s="55"/>
      <c r="G42" s="74"/>
    </row>
    <row r="43" spans="1:7" x14ac:dyDescent="0.2">
      <c r="A43" s="386" t="s">
        <v>101</v>
      </c>
      <c r="B43" s="386" t="s">
        <v>93</v>
      </c>
      <c r="C43" s="388" t="s">
        <v>113</v>
      </c>
      <c r="D43" s="69" t="s">
        <v>77</v>
      </c>
      <c r="E43" s="72">
        <v>5</v>
      </c>
      <c r="F43" s="72">
        <v>5</v>
      </c>
      <c r="G43" s="74">
        <f>F43/E43*100</f>
        <v>100</v>
      </c>
    </row>
    <row r="44" spans="1:7" x14ac:dyDescent="0.2">
      <c r="A44" s="386"/>
      <c r="B44" s="386"/>
      <c r="C44" s="388"/>
      <c r="D44" s="9" t="s">
        <v>86</v>
      </c>
      <c r="E44" s="67">
        <v>5</v>
      </c>
      <c r="F44" s="67">
        <v>5</v>
      </c>
      <c r="G44" s="74">
        <f t="shared" ref="G44:G47" si="1">F44/E44*100</f>
        <v>100</v>
      </c>
    </row>
    <row r="45" spans="1:7" x14ac:dyDescent="0.2">
      <c r="A45" s="386"/>
      <c r="B45" s="386"/>
      <c r="C45" s="388"/>
      <c r="D45" s="10" t="s">
        <v>81</v>
      </c>
      <c r="E45" s="67"/>
      <c r="F45" s="55"/>
      <c r="G45" s="74"/>
    </row>
    <row r="46" spans="1:7" x14ac:dyDescent="0.2">
      <c r="A46" s="386"/>
      <c r="B46" s="386"/>
      <c r="C46" s="388"/>
      <c r="D46" s="10" t="s">
        <v>87</v>
      </c>
      <c r="E46" s="68">
        <v>5</v>
      </c>
      <c r="F46" s="55">
        <v>5</v>
      </c>
      <c r="G46" s="74">
        <f t="shared" si="1"/>
        <v>100</v>
      </c>
    </row>
    <row r="47" spans="1:7" x14ac:dyDescent="0.2">
      <c r="A47" s="386"/>
      <c r="B47" s="386"/>
      <c r="C47" s="388"/>
      <c r="D47" s="10" t="s">
        <v>82</v>
      </c>
      <c r="E47" s="67"/>
      <c r="F47" s="76"/>
      <c r="G47" s="74" t="e">
        <f t="shared" si="1"/>
        <v>#DIV/0!</v>
      </c>
    </row>
    <row r="48" spans="1:7" x14ac:dyDescent="0.2">
      <c r="A48" s="386"/>
      <c r="B48" s="386"/>
      <c r="C48" s="388"/>
      <c r="D48" s="10" t="s">
        <v>83</v>
      </c>
      <c r="E48" s="67">
        <v>0</v>
      </c>
      <c r="F48" s="55"/>
      <c r="G48" s="56"/>
    </row>
    <row r="49" spans="1:7" x14ac:dyDescent="0.2">
      <c r="A49" s="386"/>
      <c r="B49" s="386"/>
      <c r="C49" s="388"/>
      <c r="D49" s="10" t="s">
        <v>84</v>
      </c>
      <c r="E49" s="67">
        <v>0</v>
      </c>
      <c r="F49" s="55"/>
      <c r="G49" s="56"/>
    </row>
    <row r="50" spans="1:7" ht="22.5" x14ac:dyDescent="0.2">
      <c r="A50" s="386"/>
      <c r="B50" s="386"/>
      <c r="C50" s="388"/>
      <c r="D50" s="11" t="s">
        <v>85</v>
      </c>
      <c r="E50" s="67">
        <v>0</v>
      </c>
      <c r="F50" s="55"/>
      <c r="G50" s="56"/>
    </row>
    <row r="51" spans="1:7" ht="22.5" x14ac:dyDescent="0.2">
      <c r="A51" s="386"/>
      <c r="B51" s="386"/>
      <c r="C51" s="388"/>
      <c r="D51" s="11" t="s">
        <v>88</v>
      </c>
      <c r="E51" s="67">
        <v>0</v>
      </c>
      <c r="F51" s="55"/>
      <c r="G51" s="56"/>
    </row>
    <row r="52" spans="1:7" x14ac:dyDescent="0.2">
      <c r="A52" s="387"/>
      <c r="B52" s="387"/>
      <c r="C52" s="388"/>
      <c r="D52" s="11" t="s">
        <v>94</v>
      </c>
      <c r="E52" s="67"/>
      <c r="F52" s="55"/>
      <c r="G52" s="56"/>
    </row>
  </sheetData>
  <mergeCells count="20">
    <mergeCell ref="F9:F11"/>
    <mergeCell ref="G9:G11"/>
    <mergeCell ref="C2:E4"/>
    <mergeCell ref="B12:B22"/>
    <mergeCell ref="C12:C22"/>
    <mergeCell ref="E10:E11"/>
    <mergeCell ref="A7:E7"/>
    <mergeCell ref="A9:B10"/>
    <mergeCell ref="A43:A52"/>
    <mergeCell ref="B43:B52"/>
    <mergeCell ref="C43:C52"/>
    <mergeCell ref="C9:C11"/>
    <mergeCell ref="D9:D11"/>
    <mergeCell ref="A12:A22"/>
    <mergeCell ref="A33:A42"/>
    <mergeCell ref="B33:B42"/>
    <mergeCell ref="C33:C42"/>
    <mergeCell ref="A23:A32"/>
    <mergeCell ref="B23:B32"/>
    <mergeCell ref="C23:C3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I15" sqref="I15"/>
    </sheetView>
  </sheetViews>
  <sheetFormatPr defaultRowHeight="12.75" x14ac:dyDescent="0.2"/>
  <cols>
    <col min="1" max="1" width="5.5703125" customWidth="1"/>
    <col min="2" max="2" width="23.28515625" customWidth="1"/>
    <col min="3" max="3" width="10.140625" bestFit="1" customWidth="1"/>
    <col min="5" max="5" width="14.140625" customWidth="1"/>
  </cols>
  <sheetData>
    <row r="1" spans="1:8" ht="12.75" customHeight="1" x14ac:dyDescent="0.2">
      <c r="A1" s="36"/>
      <c r="B1" s="397" t="s">
        <v>186</v>
      </c>
      <c r="C1" s="397"/>
      <c r="D1" s="397"/>
      <c r="E1" s="397"/>
    </row>
    <row r="2" spans="1:8" ht="15.75" x14ac:dyDescent="0.2">
      <c r="A2" s="36"/>
      <c r="B2" s="37"/>
      <c r="C2" s="36"/>
      <c r="D2" s="36"/>
      <c r="E2" s="36"/>
    </row>
    <row r="3" spans="1:8" x14ac:dyDescent="0.2">
      <c r="B3" s="398" t="s">
        <v>212</v>
      </c>
      <c r="C3" s="398"/>
      <c r="D3" s="398"/>
      <c r="E3" s="398"/>
    </row>
    <row r="4" spans="1:8" ht="16.5" thickBot="1" x14ac:dyDescent="0.25">
      <c r="B4" s="38"/>
    </row>
    <row r="5" spans="1:8" ht="39" thickBot="1" x14ac:dyDescent="0.25">
      <c r="A5" s="39" t="s">
        <v>187</v>
      </c>
      <c r="B5" s="222" t="s">
        <v>188</v>
      </c>
      <c r="C5" s="222" t="s">
        <v>189</v>
      </c>
      <c r="D5" s="222" t="s">
        <v>190</v>
      </c>
      <c r="E5" s="222" t="s">
        <v>191</v>
      </c>
    </row>
    <row r="6" spans="1:8" ht="88.5" customHeight="1" thickBot="1" x14ac:dyDescent="0.25">
      <c r="A6" s="219">
        <v>1</v>
      </c>
      <c r="B6" s="223" t="s">
        <v>192</v>
      </c>
      <c r="C6" s="224">
        <v>44175</v>
      </c>
      <c r="D6" s="225">
        <v>1357</v>
      </c>
      <c r="E6" s="226" t="s">
        <v>193</v>
      </c>
    </row>
    <row r="7" spans="1:8" ht="97.5" customHeight="1" x14ac:dyDescent="0.2">
      <c r="A7" s="220">
        <v>2</v>
      </c>
      <c r="B7" s="223" t="s">
        <v>192</v>
      </c>
      <c r="C7" s="224">
        <v>44355</v>
      </c>
      <c r="D7" s="225">
        <v>677</v>
      </c>
      <c r="E7" s="226" t="s">
        <v>194</v>
      </c>
    </row>
    <row r="8" spans="1:8" ht="119.25" customHeight="1" x14ac:dyDescent="0.2">
      <c r="A8" s="221">
        <v>3</v>
      </c>
      <c r="B8" s="217" t="s">
        <v>310</v>
      </c>
      <c r="C8" s="218">
        <v>44631</v>
      </c>
      <c r="D8" s="139">
        <v>231</v>
      </c>
      <c r="E8" s="217" t="s">
        <v>312</v>
      </c>
    </row>
    <row r="9" spans="1:8" ht="102.75" customHeight="1" x14ac:dyDescent="0.2">
      <c r="A9" s="221">
        <v>4</v>
      </c>
      <c r="B9" s="217" t="s">
        <v>310</v>
      </c>
      <c r="C9" s="218">
        <v>44865</v>
      </c>
      <c r="D9" s="139">
        <v>1402</v>
      </c>
      <c r="E9" s="226" t="s">
        <v>311</v>
      </c>
    </row>
    <row r="10" spans="1:8" ht="94.7" customHeight="1" x14ac:dyDescent="0.2">
      <c r="A10" s="139">
        <v>5</v>
      </c>
      <c r="B10" s="217" t="s">
        <v>310</v>
      </c>
      <c r="C10" s="218">
        <v>44994</v>
      </c>
      <c r="D10" s="139">
        <v>274</v>
      </c>
      <c r="E10" s="226" t="s">
        <v>311</v>
      </c>
    </row>
    <row r="11" spans="1:8" ht="106.5" customHeight="1" x14ac:dyDescent="0.2">
      <c r="A11" s="139">
        <v>6</v>
      </c>
      <c r="B11" s="217" t="s">
        <v>310</v>
      </c>
      <c r="C11" s="218">
        <v>45257</v>
      </c>
      <c r="D11" s="139">
        <v>1687</v>
      </c>
      <c r="E11" s="226" t="s">
        <v>311</v>
      </c>
    </row>
    <row r="12" spans="1:8" ht="89.25" x14ac:dyDescent="0.2">
      <c r="A12" s="139">
        <v>7</v>
      </c>
      <c r="B12" s="217" t="s">
        <v>310</v>
      </c>
      <c r="C12" s="218">
        <v>45290</v>
      </c>
      <c r="D12" s="139">
        <v>1887</v>
      </c>
      <c r="E12" s="226" t="s">
        <v>311</v>
      </c>
      <c r="F12" s="140"/>
      <c r="G12" s="140"/>
      <c r="H12" s="140"/>
    </row>
    <row r="13" spans="1:8" ht="89.25" x14ac:dyDescent="0.2">
      <c r="A13" s="228">
        <v>8</v>
      </c>
      <c r="B13" s="217" t="s">
        <v>310</v>
      </c>
      <c r="C13" s="229" t="s">
        <v>349</v>
      </c>
      <c r="D13" s="139">
        <v>423</v>
      </c>
      <c r="E13" s="226" t="s">
        <v>311</v>
      </c>
    </row>
    <row r="14" spans="1:8" ht="134.25" customHeight="1" x14ac:dyDescent="0.2">
      <c r="A14" s="139">
        <v>9</v>
      </c>
      <c r="B14" s="217" t="s">
        <v>310</v>
      </c>
      <c r="C14" s="218">
        <v>45721</v>
      </c>
      <c r="D14" s="139">
        <v>412</v>
      </c>
      <c r="E14" s="226" t="s">
        <v>311</v>
      </c>
    </row>
  </sheetData>
  <mergeCells count="2">
    <mergeCell ref="B1:E1"/>
    <mergeCell ref="B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12" workbookViewId="0">
      <selection activeCell="F12" sqref="F12"/>
    </sheetView>
  </sheetViews>
  <sheetFormatPr defaultRowHeight="12.75" x14ac:dyDescent="0.2"/>
  <cols>
    <col min="1" max="1" width="4" customWidth="1"/>
    <col min="2" max="2" width="4.5703125" customWidth="1"/>
    <col min="3" max="3" width="15.7109375" customWidth="1"/>
    <col min="6" max="6" width="7.42578125" customWidth="1"/>
    <col min="7" max="7" width="8.5703125" customWidth="1"/>
    <col min="8" max="8" width="8.28515625" customWidth="1"/>
    <col min="9" max="9" width="10" bestFit="1" customWidth="1"/>
  </cols>
  <sheetData>
    <row r="1" spans="1:10" ht="15.75" x14ac:dyDescent="0.2">
      <c r="A1" s="40" t="s">
        <v>195</v>
      </c>
    </row>
    <row r="2" spans="1:10" ht="15.75" x14ac:dyDescent="0.2">
      <c r="A2" s="38"/>
    </row>
    <row r="3" spans="1:10" ht="15.75" x14ac:dyDescent="0.2">
      <c r="A3" s="399" t="s">
        <v>196</v>
      </c>
      <c r="B3" s="399"/>
      <c r="C3" s="399"/>
      <c r="D3" s="399"/>
      <c r="E3" s="399"/>
      <c r="F3" s="399"/>
      <c r="G3" s="399"/>
      <c r="H3" s="399"/>
      <c r="I3" s="399"/>
      <c r="J3" s="399"/>
    </row>
    <row r="4" spans="1:10" ht="15.75" x14ac:dyDescent="0.2">
      <c r="A4" s="399" t="s">
        <v>333</v>
      </c>
      <c r="B4" s="399"/>
      <c r="C4" s="399"/>
      <c r="D4" s="399"/>
      <c r="E4" s="399"/>
      <c r="F4" s="399"/>
      <c r="G4" s="399"/>
      <c r="H4" s="399"/>
      <c r="I4" s="399"/>
      <c r="J4" s="399"/>
    </row>
    <row r="5" spans="1:10" ht="15.75" x14ac:dyDescent="0.2">
      <c r="A5" s="38"/>
    </row>
    <row r="6" spans="1:10" x14ac:dyDescent="0.2">
      <c r="A6" s="400" t="s">
        <v>197</v>
      </c>
      <c r="B6" s="400"/>
      <c r="C6" s="400"/>
      <c r="D6" s="400"/>
      <c r="E6" s="400"/>
      <c r="F6" s="400"/>
      <c r="G6" s="400"/>
      <c r="H6" s="400"/>
      <c r="I6" s="400"/>
      <c r="J6" s="400"/>
    </row>
    <row r="7" spans="1:10" x14ac:dyDescent="0.2">
      <c r="A7" s="401" t="s">
        <v>102</v>
      </c>
      <c r="B7" s="398"/>
      <c r="C7" s="398"/>
      <c r="D7" s="398"/>
      <c r="E7" s="398"/>
      <c r="F7" s="398"/>
      <c r="G7" s="398"/>
      <c r="H7" s="398"/>
      <c r="I7" s="398"/>
      <c r="J7" s="398"/>
    </row>
    <row r="8" spans="1:10" ht="16.5" thickBot="1" x14ac:dyDescent="0.25">
      <c r="A8" s="38"/>
    </row>
    <row r="9" spans="1:10" ht="120.75" thickBot="1" x14ac:dyDescent="0.25">
      <c r="A9" s="402" t="s">
        <v>45</v>
      </c>
      <c r="B9" s="403"/>
      <c r="C9" s="404" t="s">
        <v>198</v>
      </c>
      <c r="D9" s="404" t="s">
        <v>199</v>
      </c>
      <c r="E9" s="404" t="s">
        <v>200</v>
      </c>
      <c r="F9" s="41" t="s">
        <v>201</v>
      </c>
      <c r="G9" s="90" t="s">
        <v>202</v>
      </c>
      <c r="H9" s="90" t="s">
        <v>203</v>
      </c>
      <c r="I9" s="41" t="s">
        <v>204</v>
      </c>
      <c r="J9" s="41" t="s">
        <v>206</v>
      </c>
    </row>
    <row r="10" spans="1:10" ht="13.5" thickBot="1" x14ac:dyDescent="0.25">
      <c r="A10" s="42" t="s">
        <v>60</v>
      </c>
      <c r="B10" s="43" t="s">
        <v>51</v>
      </c>
      <c r="C10" s="405"/>
      <c r="D10" s="405"/>
      <c r="E10" s="405"/>
      <c r="F10" s="44"/>
      <c r="G10" s="44"/>
      <c r="H10" s="44"/>
      <c r="I10" s="44"/>
      <c r="J10" s="44">
        <v>1</v>
      </c>
    </row>
    <row r="11" spans="1:10" ht="120.75" thickBot="1" x14ac:dyDescent="0.25">
      <c r="A11" s="45">
        <v>6</v>
      </c>
      <c r="B11" s="46"/>
      <c r="C11" s="50" t="s">
        <v>102</v>
      </c>
      <c r="D11" s="51" t="s">
        <v>226</v>
      </c>
      <c r="E11" s="50"/>
      <c r="F11" s="85">
        <v>0.9</v>
      </c>
      <c r="G11" s="85">
        <v>0.8</v>
      </c>
      <c r="H11" s="85">
        <f>SUM(H12+H13+H14)/3</f>
        <v>0.9</v>
      </c>
      <c r="I11" s="85">
        <v>0.9</v>
      </c>
      <c r="J11" s="88">
        <v>0.9</v>
      </c>
    </row>
    <row r="12" spans="1:10" ht="87" customHeight="1" thickBot="1" x14ac:dyDescent="0.25">
      <c r="A12" s="49">
        <v>6</v>
      </c>
      <c r="B12" s="47">
        <v>1</v>
      </c>
      <c r="C12" s="51" t="s">
        <v>103</v>
      </c>
      <c r="D12" s="51" t="s">
        <v>226</v>
      </c>
      <c r="E12" s="51" t="s">
        <v>115</v>
      </c>
      <c r="F12" s="84">
        <v>0.9</v>
      </c>
      <c r="G12" s="89">
        <v>0.7</v>
      </c>
      <c r="H12" s="85">
        <f>'2'!K7</f>
        <v>0.9</v>
      </c>
      <c r="I12" s="85">
        <f>'6'!G23/100</f>
        <v>0.90935825003621618</v>
      </c>
      <c r="J12" s="88">
        <v>0.9</v>
      </c>
    </row>
    <row r="13" spans="1:10" ht="63" customHeight="1" thickBot="1" x14ac:dyDescent="0.25">
      <c r="A13" s="78">
        <v>6</v>
      </c>
      <c r="B13" s="79">
        <v>2</v>
      </c>
      <c r="C13" s="82" t="s">
        <v>104</v>
      </c>
      <c r="D13" s="80"/>
      <c r="E13" s="80"/>
      <c r="F13" s="83">
        <v>0.9</v>
      </c>
      <c r="G13" s="86">
        <v>0.8</v>
      </c>
      <c r="H13" s="87">
        <v>0.8</v>
      </c>
      <c r="I13" s="85">
        <v>1</v>
      </c>
      <c r="J13" s="88">
        <v>1</v>
      </c>
    </row>
    <row r="14" spans="1:10" ht="84.75" thickBot="1" x14ac:dyDescent="0.25">
      <c r="A14" s="78">
        <v>6</v>
      </c>
      <c r="B14" s="79">
        <v>3</v>
      </c>
      <c r="C14" s="80" t="s">
        <v>105</v>
      </c>
      <c r="D14" s="80" t="s">
        <v>205</v>
      </c>
      <c r="E14" s="80"/>
      <c r="F14" s="87">
        <v>1</v>
      </c>
      <c r="G14" s="81">
        <v>0.9</v>
      </c>
      <c r="H14" s="81">
        <f>'2'!K119</f>
        <v>1</v>
      </c>
      <c r="I14" s="87">
        <v>1</v>
      </c>
      <c r="J14" s="48">
        <v>1</v>
      </c>
    </row>
  </sheetData>
  <mergeCells count="8">
    <mergeCell ref="A3:J3"/>
    <mergeCell ref="A4:J4"/>
    <mergeCell ref="A6:J6"/>
    <mergeCell ref="A7:J7"/>
    <mergeCell ref="A9:B9"/>
    <mergeCell ref="C9:C10"/>
    <mergeCell ref="D9:D10"/>
    <mergeCell ref="E9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'2'!_GoBack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RAP</cp:lastModifiedBy>
  <cp:lastPrinted>2025-03-14T11:24:39Z</cp:lastPrinted>
  <dcterms:created xsi:type="dcterms:W3CDTF">2014-08-20T07:44:09Z</dcterms:created>
  <dcterms:modified xsi:type="dcterms:W3CDTF">2025-03-31T06:15:18Z</dcterms:modified>
</cp:coreProperties>
</file>